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2222222222222222222222222222222222222222222\EKOBANG SAPRAS ICHA 2024\"/>
    </mc:Choice>
  </mc:AlternateContent>
  <xr:revisionPtr revIDLastSave="0" documentId="13_ncr:1_{1A620B0E-0541-4E39-9D5C-4B21BC727624}" xr6:coauthVersionLast="43" xr6:coauthVersionMax="43" xr10:uidLastSave="{00000000-0000-0000-0000-000000000000}"/>
  <bookViews>
    <workbookView xWindow="-120" yWindow="-120" windowWidth="29040" windowHeight="15720" activeTab="1" xr2:uid="{00000000-000D-0000-FFFF-FFFF00000000}"/>
  </bookViews>
  <sheets>
    <sheet name="Chart1" sheetId="2" r:id="rId1"/>
    <sheet name="GABUNGAN POKMAS KEL.KARANG ANYA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17" i="1" l="1"/>
  <c r="G416" i="1"/>
  <c r="G415" i="1"/>
  <c r="G414" i="1"/>
  <c r="G413" i="1"/>
  <c r="G396" i="1"/>
  <c r="G400" i="1"/>
  <c r="G399" i="1"/>
  <c r="G398" i="1"/>
  <c r="G397" i="1"/>
  <c r="E385" i="1"/>
  <c r="G386" i="1"/>
  <c r="G387" i="1"/>
  <c r="G388" i="1"/>
  <c r="G389" i="1"/>
  <c r="G390" i="1"/>
  <c r="G391" i="1"/>
  <c r="G381" i="1"/>
  <c r="G380" i="1"/>
  <c r="G352" i="1"/>
  <c r="G351" i="1"/>
  <c r="G338" i="1"/>
  <c r="G337" i="1"/>
  <c r="G336" i="1"/>
  <c r="G335" i="1"/>
  <c r="G334" i="1"/>
  <c r="G333" i="1"/>
  <c r="G332" i="1"/>
  <c r="G327" i="1"/>
  <c r="G326" i="1"/>
  <c r="G325" i="1"/>
  <c r="G324" i="1"/>
  <c r="G323" i="1"/>
  <c r="G322" i="1"/>
  <c r="E309" i="1"/>
  <c r="G317" i="1"/>
  <c r="G316" i="1"/>
  <c r="G315" i="1"/>
  <c r="G314" i="1"/>
  <c r="G313" i="1"/>
  <c r="G312" i="1"/>
  <c r="G311" i="1"/>
  <c r="G306" i="1"/>
  <c r="G305" i="1"/>
  <c r="G304" i="1"/>
  <c r="G303" i="1"/>
  <c r="G302" i="1"/>
  <c r="G301" i="1"/>
  <c r="E293" i="1"/>
  <c r="G296" i="1"/>
  <c r="G295" i="1"/>
  <c r="G251" i="1"/>
  <c r="G250" i="1"/>
  <c r="G249" i="1"/>
  <c r="G248" i="1"/>
  <c r="G243" i="1"/>
  <c r="G242" i="1"/>
  <c r="G241" i="1"/>
  <c r="G240" i="1"/>
  <c r="G239" i="1"/>
  <c r="G238" i="1"/>
  <c r="G181" i="1"/>
  <c r="G180" i="1"/>
  <c r="G179" i="1"/>
  <c r="G178" i="1"/>
  <c r="G177" i="1"/>
  <c r="G176" i="1"/>
  <c r="G175" i="1"/>
  <c r="G174" i="1"/>
  <c r="G173" i="1"/>
  <c r="G172" i="1"/>
  <c r="G202" i="1"/>
  <c r="G201" i="1"/>
  <c r="G200" i="1"/>
  <c r="G199" i="1"/>
  <c r="G198" i="1"/>
  <c r="G197" i="1"/>
  <c r="G196" i="1"/>
  <c r="G221" i="1"/>
  <c r="G220" i="1"/>
  <c r="G219" i="1"/>
  <c r="G218" i="1"/>
  <c r="G234" i="1"/>
  <c r="G233" i="1"/>
  <c r="G232" i="1"/>
  <c r="G231" i="1"/>
  <c r="G230" i="1"/>
  <c r="G229" i="1"/>
  <c r="G228" i="1"/>
  <c r="G227" i="1"/>
  <c r="G226" i="1"/>
  <c r="G225" i="1"/>
  <c r="G274" i="1"/>
  <c r="G273" i="1"/>
  <c r="G272" i="1"/>
  <c r="G271" i="1"/>
  <c r="G270" i="1"/>
  <c r="G269" i="1"/>
  <c r="G268" i="1"/>
  <c r="G267" i="1"/>
  <c r="G282" i="1"/>
  <c r="G281" i="1"/>
  <c r="G280" i="1"/>
  <c r="G279" i="1"/>
  <c r="G278" i="1"/>
  <c r="G290" i="1"/>
  <c r="G289" i="1"/>
  <c r="I289" i="1" s="1"/>
  <c r="G288" i="1"/>
  <c r="I288" i="1" s="1"/>
  <c r="G287" i="1"/>
  <c r="G346" i="1"/>
  <c r="G345" i="1"/>
  <c r="G344" i="1"/>
  <c r="G343" i="1"/>
  <c r="G342" i="1"/>
  <c r="G371" i="1"/>
  <c r="G369" i="1"/>
  <c r="G372" i="1"/>
  <c r="G373" i="1"/>
  <c r="G374" i="1"/>
  <c r="G370" i="1"/>
  <c r="G368" i="1"/>
  <c r="G394" i="1" l="1"/>
  <c r="E394" i="1" s="1"/>
  <c r="G266" i="1"/>
  <c r="G439" i="1"/>
  <c r="G438" i="1"/>
  <c r="G437" i="1"/>
  <c r="G436" i="1"/>
  <c r="G451" i="1"/>
  <c r="G450" i="1"/>
  <c r="G449" i="1"/>
  <c r="G448" i="1"/>
  <c r="G447" i="1"/>
  <c r="G446" i="1"/>
  <c r="G445" i="1"/>
  <c r="G444" i="1"/>
  <c r="G443" i="1"/>
  <c r="E420" i="1"/>
  <c r="G432" i="1"/>
  <c r="G431" i="1"/>
  <c r="G430" i="1"/>
  <c r="G429" i="1"/>
  <c r="G428" i="1"/>
  <c r="E151" i="1"/>
  <c r="G168" i="1"/>
  <c r="G167" i="1"/>
  <c r="G166" i="1"/>
  <c r="G165" i="1"/>
  <c r="G164" i="1"/>
  <c r="G163" i="1"/>
  <c r="G162" i="1"/>
  <c r="G161" i="1"/>
  <c r="G160" i="1"/>
  <c r="G159" i="1"/>
  <c r="G442" i="1" l="1"/>
  <c r="G148" i="1"/>
  <c r="G126" i="1"/>
  <c r="G131" i="1"/>
  <c r="G130" i="1"/>
  <c r="G107" i="1"/>
  <c r="I107" i="1" s="1"/>
  <c r="G106" i="1"/>
  <c r="I106" i="1" s="1"/>
  <c r="G98" i="1"/>
  <c r="G62" i="1"/>
  <c r="G63" i="1"/>
  <c r="G64" i="1"/>
  <c r="G65" i="1"/>
  <c r="G66" i="1"/>
  <c r="G67" i="1"/>
  <c r="G68" i="1"/>
  <c r="G69" i="1"/>
  <c r="G70" i="1"/>
  <c r="G71" i="1"/>
  <c r="G72" i="1"/>
  <c r="G73" i="1"/>
  <c r="G56" i="1" l="1"/>
  <c r="G55" i="1"/>
  <c r="G45" i="1"/>
  <c r="G44" i="1"/>
  <c r="G43" i="1"/>
  <c r="G42" i="1"/>
  <c r="G41" i="1"/>
  <c r="G40" i="1"/>
  <c r="G39" i="1"/>
  <c r="H50" i="1"/>
  <c r="E19" i="1"/>
  <c r="H21" i="1"/>
  <c r="G21" i="1"/>
  <c r="I21" i="1" s="1"/>
  <c r="H20" i="1"/>
  <c r="H19" i="1"/>
  <c r="G20" i="1"/>
  <c r="I20" i="1" s="1"/>
  <c r="I17" i="1" l="1"/>
  <c r="I439" i="1"/>
  <c r="I438" i="1"/>
  <c r="I437" i="1"/>
  <c r="I436" i="1"/>
  <c r="I435" i="1"/>
  <c r="G434" i="1"/>
  <c r="E434" i="1"/>
  <c r="G427" i="1"/>
  <c r="G426" i="1"/>
  <c r="G425" i="1"/>
  <c r="G424" i="1"/>
  <c r="G423" i="1"/>
  <c r="G422" i="1"/>
  <c r="G421" i="1"/>
  <c r="I417" i="1"/>
  <c r="I416" i="1"/>
  <c r="I415" i="1"/>
  <c r="I414" i="1"/>
  <c r="I413" i="1"/>
  <c r="I412" i="1"/>
  <c r="G411" i="1"/>
  <c r="E411" i="1"/>
  <c r="I408" i="1"/>
  <c r="H408" i="1"/>
  <c r="J408" i="1" s="1"/>
  <c r="I407" i="1"/>
  <c r="H407" i="1"/>
  <c r="J407" i="1" s="1"/>
  <c r="I406" i="1"/>
  <c r="H406" i="1"/>
  <c r="J406" i="1" s="1"/>
  <c r="I405" i="1"/>
  <c r="H405" i="1"/>
  <c r="J405" i="1" s="1"/>
  <c r="I404" i="1"/>
  <c r="H404" i="1"/>
  <c r="J404" i="1" s="1"/>
  <c r="G403" i="1"/>
  <c r="E403" i="1"/>
  <c r="I400" i="1"/>
  <c r="I399" i="1"/>
  <c r="I398" i="1"/>
  <c r="I397" i="1"/>
  <c r="I395" i="1"/>
  <c r="I390" i="1"/>
  <c r="I389" i="1"/>
  <c r="I388" i="1"/>
  <c r="I387" i="1"/>
  <c r="I386" i="1"/>
  <c r="G385" i="1"/>
  <c r="I380" i="1"/>
  <c r="I379" i="1"/>
  <c r="I378" i="1"/>
  <c r="G377" i="1"/>
  <c r="E377" i="1"/>
  <c r="I370" i="1"/>
  <c r="I368" i="1"/>
  <c r="I367" i="1"/>
  <c r="G366" i="1"/>
  <c r="E366" i="1"/>
  <c r="G363" i="1"/>
  <c r="G362" i="1"/>
  <c r="G361" i="1"/>
  <c r="G360" i="1"/>
  <c r="G359" i="1"/>
  <c r="G358" i="1"/>
  <c r="G357" i="1"/>
  <c r="E356" i="1"/>
  <c r="I350" i="1"/>
  <c r="G349" i="1"/>
  <c r="E349" i="1"/>
  <c r="I346" i="1"/>
  <c r="I345" i="1"/>
  <c r="I344" i="1"/>
  <c r="I343" i="1"/>
  <c r="I342" i="1"/>
  <c r="G341" i="1"/>
  <c r="E341" i="1"/>
  <c r="I338" i="1"/>
  <c r="I337" i="1"/>
  <c r="I336" i="1"/>
  <c r="I335" i="1"/>
  <c r="I334" i="1"/>
  <c r="I333" i="1"/>
  <c r="I332" i="1"/>
  <c r="I331" i="1"/>
  <c r="G330" i="1"/>
  <c r="E330" i="1"/>
  <c r="I327" i="1"/>
  <c r="I326" i="1"/>
  <c r="I325" i="1"/>
  <c r="I324" i="1"/>
  <c r="I323" i="1"/>
  <c r="I321" i="1"/>
  <c r="G320" i="1"/>
  <c r="E320" i="1"/>
  <c r="I315" i="1"/>
  <c r="I314" i="1"/>
  <c r="I313" i="1"/>
  <c r="I312" i="1"/>
  <c r="I311" i="1"/>
  <c r="I310" i="1"/>
  <c r="I306" i="1"/>
  <c r="I305" i="1"/>
  <c r="I304" i="1"/>
  <c r="I303" i="1"/>
  <c r="I302" i="1"/>
  <c r="I301" i="1"/>
  <c r="I300" i="1"/>
  <c r="G299" i="1"/>
  <c r="E299" i="1"/>
  <c r="I296" i="1"/>
  <c r="I295" i="1"/>
  <c r="I294" i="1"/>
  <c r="G293" i="1"/>
  <c r="I286" i="1"/>
  <c r="G285" i="1"/>
  <c r="E285" i="1"/>
  <c r="H282" i="1"/>
  <c r="I281" i="1"/>
  <c r="J281" i="1"/>
  <c r="I280" i="1"/>
  <c r="J280" i="1"/>
  <c r="H279" i="1"/>
  <c r="I278" i="1"/>
  <c r="J278" i="1"/>
  <c r="G277" i="1"/>
  <c r="E277" i="1"/>
  <c r="I270" i="1"/>
  <c r="I269" i="1"/>
  <c r="I267" i="1"/>
  <c r="I263" i="1"/>
  <c r="H263" i="1"/>
  <c r="J263" i="1" s="1"/>
  <c r="I262" i="1"/>
  <c r="H262" i="1"/>
  <c r="J262" i="1" s="1"/>
  <c r="I261" i="1"/>
  <c r="H261" i="1"/>
  <c r="J261" i="1" s="1"/>
  <c r="I260" i="1"/>
  <c r="H260" i="1"/>
  <c r="J260" i="1" s="1"/>
  <c r="I259" i="1"/>
  <c r="H259" i="1"/>
  <c r="J259" i="1" s="1"/>
  <c r="I258" i="1"/>
  <c r="H258" i="1"/>
  <c r="J258" i="1" s="1"/>
  <c r="I257" i="1"/>
  <c r="H257" i="1"/>
  <c r="J257" i="1" s="1"/>
  <c r="I256" i="1"/>
  <c r="H256" i="1"/>
  <c r="J256" i="1" s="1"/>
  <c r="I255" i="1"/>
  <c r="H255" i="1"/>
  <c r="J255" i="1" s="1"/>
  <c r="I254" i="1"/>
  <c r="H254" i="1"/>
  <c r="J254" i="1" s="1"/>
  <c r="I253" i="1"/>
  <c r="H253" i="1"/>
  <c r="J253" i="1" s="1"/>
  <c r="G252" i="1"/>
  <c r="E252" i="1"/>
  <c r="I251" i="1"/>
  <c r="I250" i="1"/>
  <c r="I249" i="1"/>
  <c r="I248" i="1"/>
  <c r="I247" i="1"/>
  <c r="G246" i="1"/>
  <c r="E246" i="1"/>
  <c r="I243" i="1"/>
  <c r="I242" i="1"/>
  <c r="I241" i="1"/>
  <c r="I240" i="1"/>
  <c r="I239" i="1"/>
  <c r="I238" i="1"/>
  <c r="G237" i="1"/>
  <c r="E237" i="1"/>
  <c r="I229" i="1"/>
  <c r="I227" i="1"/>
  <c r="I225" i="1"/>
  <c r="G224" i="1"/>
  <c r="E224" i="1"/>
  <c r="H221" i="1"/>
  <c r="H218" i="1"/>
  <c r="G216" i="1"/>
  <c r="E216" i="1"/>
  <c r="I213" i="1"/>
  <c r="H213" i="1"/>
  <c r="J213" i="1" s="1"/>
  <c r="I212" i="1"/>
  <c r="H212" i="1"/>
  <c r="J212" i="1" s="1"/>
  <c r="I211" i="1"/>
  <c r="H211" i="1"/>
  <c r="J211" i="1" s="1"/>
  <c r="I210" i="1"/>
  <c r="H210" i="1"/>
  <c r="J210" i="1" s="1"/>
  <c r="I209" i="1"/>
  <c r="H209" i="1"/>
  <c r="J209" i="1" s="1"/>
  <c r="I208" i="1"/>
  <c r="H208" i="1"/>
  <c r="J208" i="1" s="1"/>
  <c r="I207" i="1"/>
  <c r="H207" i="1"/>
  <c r="J207" i="1" s="1"/>
  <c r="I206" i="1"/>
  <c r="H206" i="1"/>
  <c r="J206" i="1" s="1"/>
  <c r="I205" i="1"/>
  <c r="H205" i="1"/>
  <c r="J205" i="1" s="1"/>
  <c r="G204" i="1"/>
  <c r="E204" i="1"/>
  <c r="I202" i="1"/>
  <c r="I199" i="1"/>
  <c r="I198" i="1"/>
  <c r="I196" i="1"/>
  <c r="G195" i="1"/>
  <c r="E195" i="1"/>
  <c r="J192" i="1"/>
  <c r="I192" i="1"/>
  <c r="J191" i="1"/>
  <c r="I191" i="1"/>
  <c r="J190" i="1"/>
  <c r="I190" i="1"/>
  <c r="J189" i="1"/>
  <c r="I189" i="1"/>
  <c r="J188" i="1"/>
  <c r="I188" i="1"/>
  <c r="J187" i="1"/>
  <c r="I187" i="1"/>
  <c r="J186" i="1"/>
  <c r="I186" i="1"/>
  <c r="J185" i="1"/>
  <c r="I185" i="1"/>
  <c r="J184" i="1"/>
  <c r="I184" i="1"/>
  <c r="G183" i="1"/>
  <c r="E183" i="1"/>
  <c r="I181" i="1"/>
  <c r="I178" i="1"/>
  <c r="I177" i="1"/>
  <c r="I174" i="1"/>
  <c r="I172" i="1"/>
  <c r="G171" i="1"/>
  <c r="E171" i="1"/>
  <c r="G158" i="1"/>
  <c r="G157" i="1"/>
  <c r="G156" i="1"/>
  <c r="G155" i="1"/>
  <c r="G154" i="1"/>
  <c r="G153" i="1"/>
  <c r="G152" i="1"/>
  <c r="G147" i="1"/>
  <c r="G146" i="1"/>
  <c r="E145" i="1"/>
  <c r="G145" i="1" s="1"/>
  <c r="E144" i="1"/>
  <c r="G144" i="1" s="1"/>
  <c r="G140" i="1"/>
  <c r="G139" i="1"/>
  <c r="G138" i="1"/>
  <c r="G137" i="1"/>
  <c r="G136" i="1"/>
  <c r="G135" i="1"/>
  <c r="E134" i="1"/>
  <c r="G129" i="1"/>
  <c r="G128" i="1"/>
  <c r="G127" i="1"/>
  <c r="G125" i="1"/>
  <c r="G124" i="1"/>
  <c r="G123" i="1"/>
  <c r="G122" i="1"/>
  <c r="G118" i="1"/>
  <c r="G117" i="1"/>
  <c r="G116" i="1"/>
  <c r="G115" i="1"/>
  <c r="G114" i="1"/>
  <c r="G113" i="1"/>
  <c r="G112" i="1"/>
  <c r="E111" i="1"/>
  <c r="G111" i="1" s="1"/>
  <c r="G105" i="1"/>
  <c r="I105" i="1" s="1"/>
  <c r="G104" i="1"/>
  <c r="I104" i="1" s="1"/>
  <c r="G103" i="1"/>
  <c r="I103" i="1" s="1"/>
  <c r="E102" i="1"/>
  <c r="G97" i="1"/>
  <c r="G96" i="1"/>
  <c r="G95" i="1"/>
  <c r="G94" i="1"/>
  <c r="G93" i="1"/>
  <c r="G92" i="1"/>
  <c r="G91" i="1"/>
  <c r="E90" i="1"/>
  <c r="G90" i="1" s="1"/>
  <c r="G89" i="1"/>
  <c r="G88" i="1"/>
  <c r="E87" i="1"/>
  <c r="G83" i="1"/>
  <c r="G82" i="1"/>
  <c r="G81" i="1"/>
  <c r="G80" i="1"/>
  <c r="G79" i="1"/>
  <c r="G78" i="1"/>
  <c r="G77" i="1"/>
  <c r="E76" i="1"/>
  <c r="E61" i="1"/>
  <c r="G57" i="1"/>
  <c r="G54" i="1"/>
  <c r="G53" i="1"/>
  <c r="G52" i="1"/>
  <c r="G51" i="1"/>
  <c r="G50" i="1"/>
  <c r="G49" i="1"/>
  <c r="E48" i="1"/>
  <c r="I45" i="1"/>
  <c r="J45" i="1"/>
  <c r="I41" i="1"/>
  <c r="I40" i="1"/>
  <c r="I39" i="1"/>
  <c r="I38" i="1"/>
  <c r="G37" i="1"/>
  <c r="E37" i="1"/>
  <c r="H34" i="1"/>
  <c r="I33" i="1"/>
  <c r="H33" i="1"/>
  <c r="J33" i="1" s="1"/>
  <c r="I32" i="1"/>
  <c r="H32" i="1"/>
  <c r="J32" i="1" s="1"/>
  <c r="I31" i="1"/>
  <c r="H31" i="1"/>
  <c r="J31" i="1" s="1"/>
  <c r="I30" i="1"/>
  <c r="H30" i="1"/>
  <c r="J30" i="1" s="1"/>
  <c r="I29" i="1"/>
  <c r="H29" i="1"/>
  <c r="J29" i="1" s="1"/>
  <c r="I28" i="1"/>
  <c r="H28" i="1"/>
  <c r="J28" i="1" s="1"/>
  <c r="I27" i="1"/>
  <c r="H27" i="1"/>
  <c r="J27" i="1" s="1"/>
  <c r="I26" i="1"/>
  <c r="H26" i="1"/>
  <c r="J26" i="1" s="1"/>
  <c r="I25" i="1"/>
  <c r="H25" i="1"/>
  <c r="J25" i="1" s="1"/>
  <c r="I24" i="1"/>
  <c r="H24" i="1"/>
  <c r="J24" i="1" s="1"/>
  <c r="G23" i="1"/>
  <c r="H23" i="1" s="1"/>
  <c r="J23" i="1" s="1"/>
  <c r="G17" i="1"/>
  <c r="E17" i="1"/>
  <c r="F15" i="1"/>
  <c r="H403" i="1" l="1"/>
  <c r="J403" i="1" s="1"/>
  <c r="G143" i="1"/>
  <c r="G121" i="1"/>
  <c r="H121" i="1" s="1"/>
  <c r="J121" i="1" s="1"/>
  <c r="I246" i="1"/>
  <c r="I299" i="1"/>
  <c r="G102" i="1"/>
  <c r="G101" i="1" s="1"/>
  <c r="I309" i="1"/>
  <c r="E60" i="1"/>
  <c r="G61" i="1"/>
  <c r="I385" i="1"/>
  <c r="I224" i="1"/>
  <c r="J434" i="1"/>
  <c r="H204" i="1"/>
  <c r="J204" i="1" s="1"/>
  <c r="G87" i="1"/>
  <c r="G86" i="1" s="1"/>
  <c r="E110" i="1"/>
  <c r="G76" i="1"/>
  <c r="H76" i="1" s="1"/>
  <c r="J76" i="1" s="1"/>
  <c r="G134" i="1"/>
  <c r="H134" i="1" s="1"/>
  <c r="J134" i="1" s="1"/>
  <c r="H183" i="1"/>
  <c r="J183" i="1" s="1"/>
  <c r="G356" i="1"/>
  <c r="G48" i="1"/>
  <c r="I171" i="1"/>
  <c r="I330" i="1"/>
  <c r="I341" i="1"/>
  <c r="G110" i="1"/>
  <c r="I377" i="1"/>
  <c r="I434" i="1"/>
  <c r="H252" i="1"/>
  <c r="J252" i="1" s="1"/>
  <c r="H266" i="1"/>
  <c r="J266" i="1" s="1"/>
  <c r="H17" i="1"/>
  <c r="J17" i="1" s="1"/>
  <c r="I183" i="1"/>
  <c r="I204" i="1"/>
  <c r="I216" i="1"/>
  <c r="I237" i="1"/>
  <c r="I252" i="1"/>
  <c r="I23" i="1"/>
  <c r="I37" i="1"/>
  <c r="E101" i="1"/>
  <c r="E143" i="1"/>
  <c r="I266" i="1"/>
  <c r="I293" i="1"/>
  <c r="I320" i="1"/>
  <c r="I349" i="1"/>
  <c r="I403" i="1"/>
  <c r="I411" i="1"/>
  <c r="I102" i="1" l="1"/>
  <c r="I121" i="1"/>
  <c r="I76" i="1"/>
  <c r="H86" i="1"/>
  <c r="J86" i="1" s="1"/>
  <c r="I356" i="1"/>
  <c r="I134" i="1"/>
  <c r="I110" i="1"/>
  <c r="I143" i="1"/>
  <c r="I101" i="1"/>
  <c r="H48" i="1"/>
  <c r="J48" i="1" s="1"/>
  <c r="I48" i="1"/>
  <c r="I420" i="1"/>
  <c r="I151" i="1"/>
  <c r="I86" i="1"/>
  <c r="H143" i="1"/>
  <c r="J143" i="1" s="1"/>
  <c r="G15" i="1"/>
  <c r="H15" i="1" l="1"/>
  <c r="J15" i="1" s="1"/>
  <c r="I15" i="1"/>
</calcChain>
</file>

<file path=xl/sharedStrings.xml><?xml version="1.0" encoding="utf-8"?>
<sst xmlns="http://schemas.openxmlformats.org/spreadsheetml/2006/main" count="765" uniqueCount="315">
  <si>
    <t xml:space="preserve">FORMAT LAPORAN REKAPITULASI HASIL PELAKSANAAN PRO BEBAYA (POKMAS) </t>
  </si>
  <si>
    <t xml:space="preserve">LAPORAN HASIL PELAKSANAAN PRO BEBAYA </t>
  </si>
  <si>
    <t>KELURAHAN KARANG ANYAR</t>
  </si>
  <si>
    <t>No / RT</t>
  </si>
  <si>
    <t xml:space="preserve">Uraian </t>
  </si>
  <si>
    <t>Rincian</t>
  </si>
  <si>
    <t xml:space="preserve">Anggaran (Rp) </t>
  </si>
  <si>
    <t xml:space="preserve">Realisasi </t>
  </si>
  <si>
    <t>Sisa Anggaran</t>
  </si>
  <si>
    <t>Fisik (%)</t>
  </si>
  <si>
    <t>Keuangan</t>
  </si>
  <si>
    <t xml:space="preserve">Volume </t>
  </si>
  <si>
    <t xml:space="preserve">Satuan </t>
  </si>
  <si>
    <t xml:space="preserve">(Rp) </t>
  </si>
  <si>
    <t xml:space="preserve">%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</si>
  <si>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</si>
  <si>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</si>
  <si>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</si>
  <si>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</si>
  <si>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</si>
  <si>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</si>
  <si>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</si>
  <si>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</si>
  <si>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</si>
  <si>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</si>
  <si>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01</t>
  </si>
  <si>
    <t xml:space="preserve">Sub Kegiatan Pembangunan Sarana dan Prasarana Kelurahan </t>
  </si>
  <si>
    <t>Dana Operasional</t>
  </si>
  <si>
    <t>Paket</t>
  </si>
  <si>
    <t>Sapras Dasawisma</t>
  </si>
  <si>
    <t>Pengadaan CCTV</t>
  </si>
  <si>
    <t xml:space="preserve">Sub Kegiatan Pemberdayaan Masyarakat di Kelurahan </t>
  </si>
  <si>
    <t>DANA OPERASIONAL</t>
  </si>
  <si>
    <t>MAKANAN TAMBAHAN DAN VITAMIN DI POSYANDU</t>
  </si>
  <si>
    <t xml:space="preserve">BPJS </t>
  </si>
  <si>
    <t>orang</t>
  </si>
  <si>
    <t xml:space="preserve">PELATIHAN KETERAMPILAN USAHA DAN KERJA </t>
  </si>
  <si>
    <t xml:space="preserve"> Paket</t>
  </si>
  <si>
    <t>SOSIALISASI PENYEGARAN KADER POSYANDU</t>
  </si>
  <si>
    <t>SOSIALISASI NARKOBA</t>
  </si>
  <si>
    <t>SOSIALISASI PHBS/GERMAS</t>
  </si>
  <si>
    <t>HONOR KADER POSYANDU 5 ORG</t>
  </si>
  <si>
    <t>BANTUAN SEMBAKO</t>
  </si>
  <si>
    <t xml:space="preserve">BANTUAN PERLENGKAPAN SEKOLAH </t>
  </si>
  <si>
    <t>MAKAN MINUM DASAWISMA</t>
  </si>
  <si>
    <t>0%</t>
  </si>
  <si>
    <t>02</t>
  </si>
  <si>
    <t>03</t>
  </si>
  <si>
    <t>`</t>
  </si>
  <si>
    <t>Pengadaan Umbul-Umbul</t>
  </si>
  <si>
    <t>04</t>
  </si>
  <si>
    <t>Buah</t>
  </si>
  <si>
    <t>05</t>
  </si>
  <si>
    <t>Penerangan Jalan</t>
  </si>
  <si>
    <t>06</t>
  </si>
  <si>
    <t>Pengadaan Tenda</t>
  </si>
  <si>
    <t>Kursi</t>
  </si>
  <si>
    <t>07</t>
  </si>
  <si>
    <t>08</t>
  </si>
  <si>
    <t>09</t>
  </si>
  <si>
    <t>Penerangan Lampu</t>
  </si>
  <si>
    <t>10</t>
  </si>
  <si>
    <t>Pengadaan Mesin Rumput</t>
  </si>
  <si>
    <t>11</t>
  </si>
  <si>
    <t>Unit</t>
  </si>
  <si>
    <t>12</t>
  </si>
  <si>
    <t>RT. 12  POKMAS CENDANA</t>
  </si>
  <si>
    <t>paket</t>
  </si>
  <si>
    <t>Penerangan Lampu Jalan</t>
  </si>
  <si>
    <t xml:space="preserve">Paket </t>
  </si>
  <si>
    <t xml:space="preserve"> PAKET</t>
  </si>
  <si>
    <t>PELATIHAN KETERAMPILAN USAHA DAN KERJA</t>
  </si>
  <si>
    <t>PAKET</t>
  </si>
  <si>
    <t>BPJS</t>
  </si>
  <si>
    <t>UANG TRANSPORT KADER POSYANDU</t>
  </si>
  <si>
    <t>PELATIHAN MANDI MAYAT</t>
  </si>
  <si>
    <t>SOSIALISASI PENYEGARAN POSYANDU</t>
  </si>
  <si>
    <t>BANTUAN PERLENGKAPAN SEKOLAH</t>
  </si>
  <si>
    <t>Pengadaan Gerobak Sampah</t>
  </si>
  <si>
    <t>17</t>
  </si>
  <si>
    <t>18</t>
  </si>
  <si>
    <t>SEMBAKO WARGA TIDAK MAMPU</t>
  </si>
  <si>
    <t>Pengadaan Alat Habsyi</t>
  </si>
  <si>
    <t>22</t>
  </si>
  <si>
    <t>23</t>
  </si>
  <si>
    <t>24</t>
  </si>
  <si>
    <t>Pengadaan Tong Sampah</t>
  </si>
  <si>
    <t>25</t>
  </si>
  <si>
    <t>26</t>
  </si>
  <si>
    <t>28</t>
  </si>
  <si>
    <t>29</t>
  </si>
  <si>
    <t>-</t>
  </si>
  <si>
    <t>31</t>
  </si>
  <si>
    <t>32</t>
  </si>
  <si>
    <t>33</t>
  </si>
  <si>
    <t>RT 34</t>
  </si>
  <si>
    <t>Rehab dan Semenisasi Jembatan Kayu Gang D4</t>
  </si>
  <si>
    <t>Semenisasi Jalan Gang D2</t>
  </si>
  <si>
    <t>RT 35</t>
  </si>
  <si>
    <t>36</t>
  </si>
  <si>
    <t>TA ANGGARAN : 2024</t>
  </si>
  <si>
    <t>Sapras Dasawisma :                                               -Peralatan Masak                                                   - Peralatan Masak dan ATK,                                    - Peralatan Masak dan ATK                                   - Baju Seragam dan ATK                                        - Peralatan Masak dan ATK</t>
  </si>
  <si>
    <t xml:space="preserve">Semenisasi Jalan :  - P 35m x L2,5x T 0,15m                                                      </t>
  </si>
  <si>
    <t>Sapras Dasawisma : Kursi Plastik, Tandon</t>
  </si>
  <si>
    <t>Pembuatan Toilet Posyandu</t>
  </si>
  <si>
    <t>Pembuatan Trotoar Taman : 60m x 1 m x 20 cm</t>
  </si>
  <si>
    <t>Renovasi Trotoar : 75m x 1 m x 10 cm</t>
  </si>
  <si>
    <t>Pengaaan Huruf Timbul Akrilik</t>
  </si>
  <si>
    <t>Pengecetan Trotoar</t>
  </si>
  <si>
    <t>Pengecoran Bahu Jalan</t>
  </si>
  <si>
    <t>Sapras Dasawisma : Kipas Angin 3 Unit, Baju Batik 10 pcs</t>
  </si>
  <si>
    <t>Semenisasi Jalan gg 7 Blok,C</t>
  </si>
  <si>
    <t>titik</t>
  </si>
  <si>
    <t xml:space="preserve">Perbaikan Drainese Gg. 7 Blok A </t>
  </si>
  <si>
    <t>Kursi Lipat</t>
  </si>
  <si>
    <t>Pengadaan Wirreless</t>
  </si>
  <si>
    <t>Kursi Plastik</t>
  </si>
  <si>
    <t>pcs</t>
  </si>
  <si>
    <t>Mesin Rumput</t>
  </si>
  <si>
    <t>unit</t>
  </si>
  <si>
    <t>Sapras Dasawisma : Oven Roti, Baju Batik, Mixer, Blender</t>
  </si>
  <si>
    <t>Semenisasi : P 22m x L 1,5m, T 0,10 cm</t>
  </si>
  <si>
    <t>Tenda dan Panggung : Tenda 4x 8 , Panggung 2x3</t>
  </si>
  <si>
    <t>Mesin Portable</t>
  </si>
  <si>
    <t>set</t>
  </si>
  <si>
    <t>Kaca Cembung</t>
  </si>
  <si>
    <t>Gergaji Pohon</t>
  </si>
  <si>
    <t>Kilo Meter Listrik Posyandu</t>
  </si>
  <si>
    <t>Tempat Tenda Tentara 4x8</t>
  </si>
  <si>
    <t xml:space="preserve">Seragam Gotong Royong </t>
  </si>
  <si>
    <t>Tandu Ambulan</t>
  </si>
  <si>
    <t>Baju Seragam Relawan</t>
  </si>
  <si>
    <t>Kabel CCTV</t>
  </si>
  <si>
    <t xml:space="preserve">Kamera Outdor </t>
  </si>
  <si>
    <t>Lampu Hias</t>
  </si>
  <si>
    <t>Renovasi ( Pemasangan Gapura Neon Bok )</t>
  </si>
  <si>
    <t>Meja Ping- pong</t>
  </si>
  <si>
    <t>Meja Prasmanan</t>
  </si>
  <si>
    <t>Perbaikan Drainase : P 3m x L 1m x T 1m</t>
  </si>
  <si>
    <t>Jembatan : P 3m x L 60 cm x T 60 cm</t>
  </si>
  <si>
    <t>Pengadaan Mesin Chainsaw</t>
  </si>
  <si>
    <t>AC ( Posyandu )</t>
  </si>
  <si>
    <t>Seragam Pengajian</t>
  </si>
  <si>
    <t>Terpal ( Langgar) P: 4m x L 8m</t>
  </si>
  <si>
    <t>Baju Abaya Habsyi</t>
  </si>
  <si>
    <t>Pcs</t>
  </si>
  <si>
    <t xml:space="preserve">Tangga Almunium </t>
  </si>
  <si>
    <t xml:space="preserve">Sapras Dasawisma: Pengadaan Peralatan Masak </t>
  </si>
  <si>
    <t>Pengadaan Tenda ( 4x6)</t>
  </si>
  <si>
    <t>Perbaikan Drainase dan Tutup: P 70m x L 40cm x 40cm</t>
  </si>
  <si>
    <t>Perbaikan Pos Jaga: Palpon , kaca, cat</t>
  </si>
  <si>
    <t xml:space="preserve">Sapras Dasawisma : Baju Batik, Buku Besar, Blender, Mixer, Peralatan Masak </t>
  </si>
  <si>
    <t>Semenisasi : P 20m x L 2mx T 10cm</t>
  </si>
  <si>
    <t>Perbaikan Pos Jaga</t>
  </si>
  <si>
    <t>Pembuatan Tutup Drainase: P 9,5mx L65cm x T5 cm</t>
  </si>
  <si>
    <t xml:space="preserve">Pengadaan tangga Almunium </t>
  </si>
  <si>
    <t>Pengadaan PHBS : Pot Bunga, Bunga, Plang Peringatan, Cat Tembok , Cat Minyak</t>
  </si>
  <si>
    <t>Sapras Dasawisma: Kompor mata Seribu,dll</t>
  </si>
  <si>
    <t xml:space="preserve"> Penutup Drainase: P 40mx L 40 m</t>
  </si>
  <si>
    <t xml:space="preserve">Renovasi Drainase: P 10mx L 40 cm x T 40cm </t>
  </si>
  <si>
    <t>Pengadaan Kipas Angin</t>
  </si>
  <si>
    <t>Pengadaan Cat</t>
  </si>
  <si>
    <t xml:space="preserve">Kenopi Langgar </t>
  </si>
  <si>
    <t>Pengadaan Reciever dan Kabel CCTV</t>
  </si>
  <si>
    <t>Pengadaan Seragam Pengajian</t>
  </si>
  <si>
    <t xml:space="preserve">Sapras Dasawisma : Kompor mata seribu ,termos nasi besar, tempat air besar, piring Palstik 10 Lusin, Sendok 10 Lusin , Tempat Prasmanan </t>
  </si>
  <si>
    <t xml:space="preserve">Penerangan Lampu ( 2 Lokasi ) </t>
  </si>
  <si>
    <t xml:space="preserve">PenutupDrainase :                                               -   P 30m x L 40  , - P 50 m x L 40 cm                                         </t>
  </si>
  <si>
    <t>buah</t>
  </si>
  <si>
    <t>Drainase</t>
  </si>
  <si>
    <t>Sapras Dasawisma : Peralatan Masak</t>
  </si>
  <si>
    <t xml:space="preserve">Pembuatan tempat wudhu ( masjid al - barokah) </t>
  </si>
  <si>
    <t>Penerangan Lampu jalan</t>
  </si>
  <si>
    <t>Tenda</t>
  </si>
  <si>
    <t>Sapras Dasawisma: Robana</t>
  </si>
  <si>
    <t>Pengadaan Papan Ulin</t>
  </si>
  <si>
    <t>Kubik</t>
  </si>
  <si>
    <t>Balok Ulin</t>
  </si>
  <si>
    <t>Cctv 360'</t>
  </si>
  <si>
    <t>Perlengkapan CCTV</t>
  </si>
  <si>
    <t>Set</t>
  </si>
  <si>
    <t>Lampu jalan</t>
  </si>
  <si>
    <t>Gapura</t>
  </si>
  <si>
    <t xml:space="preserve">Alat tansi </t>
  </si>
  <si>
    <t>Timbangan Bayi</t>
  </si>
  <si>
    <t>meteran bayi</t>
  </si>
  <si>
    <t>Meja Posyandu</t>
  </si>
  <si>
    <t>Linggis Besar</t>
  </si>
  <si>
    <t>Terpal</t>
  </si>
  <si>
    <t>Timbangan digital Sampah</t>
  </si>
  <si>
    <t xml:space="preserve">paket </t>
  </si>
  <si>
    <t>Semenisasi Jalan : 10m x 1m x 10 cm</t>
  </si>
  <si>
    <t>Sapras Dasawisma : peralatan masak</t>
  </si>
  <si>
    <t>Semenisasi jalan : P 35m x L 2,5m x T 10 cm</t>
  </si>
  <si>
    <t>Pembuatan Penutup Drainase: P 25m x L 40 cm</t>
  </si>
  <si>
    <t>Pengadaan Becak</t>
  </si>
  <si>
    <t>Pengadaan Kursi Palstik</t>
  </si>
  <si>
    <t>SUDAH</t>
  </si>
  <si>
    <t>Sapras Dasawisma : baju dasawisma</t>
  </si>
  <si>
    <t>Drainase : 1 P 50m x L 40 cm x T 40 cm</t>
  </si>
  <si>
    <t>Drainase 2 : P 50m x L 40cm x T40 cm</t>
  </si>
  <si>
    <t>Pengadaan Robana</t>
  </si>
  <si>
    <t xml:space="preserve">Pengadaan PeralatanPosyandu : Timbangan Balita, Timbangan Digital, TensiDigatal, Lemari Kaca </t>
  </si>
  <si>
    <t>Pengadaan Kipas Angin Langgar</t>
  </si>
  <si>
    <t>Lemari kaca Langgar</t>
  </si>
  <si>
    <t>Pengadaan Wireless</t>
  </si>
  <si>
    <t>Pengadaan Al' quran</t>
  </si>
  <si>
    <t>Pengadaan Kipas Angin Dinding</t>
  </si>
  <si>
    <t>Sapras Dasawisma : Baju Batik</t>
  </si>
  <si>
    <t>Pengadaan Alat Tensi</t>
  </si>
  <si>
    <t>Pengadaan Kipas Angin Posyandu</t>
  </si>
  <si>
    <t>Pengadaan Drainase : P 40m x L0,50m x T 0,30 m</t>
  </si>
  <si>
    <t>Pengadaan Penutup Drainase : P 50m x L 0,60 cm</t>
  </si>
  <si>
    <t>Titik</t>
  </si>
  <si>
    <t>Renovasi Posyandu : Kanopi Posyandu rt 38</t>
  </si>
  <si>
    <t>sudah</t>
  </si>
  <si>
    <t>Sapras Dasawisma: Peralatan Masak</t>
  </si>
  <si>
    <t>Pengadaan Drainase Lokasi 1 Kelapa Gading 22</t>
  </si>
  <si>
    <t>Pengadaan Drainase Lokasi 2 Kelapa Gading 24</t>
  </si>
  <si>
    <t>Pengadaan Grobak Sampah</t>
  </si>
  <si>
    <t>Sapras Dasawisma : Baju Kaos</t>
  </si>
  <si>
    <t>Pengadaan Penutup Drainase: P 23m x L 1m</t>
  </si>
  <si>
    <t>Semeinsasi Penutup Drainase : P 37mx L 1m x T 0.05m</t>
  </si>
  <si>
    <t>Rhab Drainase : P 32,75m x L0,09m x T 0,1m</t>
  </si>
  <si>
    <t>Semenisasi Jalan Kayu Ulin : P 15m x L 1,25m x T 0,05m</t>
  </si>
  <si>
    <t>Pengecoran Trotoar: P 615m x T 0,3m</t>
  </si>
  <si>
    <t>Pengadaan Lampu Jalan</t>
  </si>
  <si>
    <t>Perbaikan Drainase: P 35m x L 2,5 m x T10 cm</t>
  </si>
  <si>
    <t>Pengadaan Gapura : T 3,5m x L 3,5 m</t>
  </si>
  <si>
    <t>Pengadaan Plaster Dinding Langgar ( RENOVASI )</t>
  </si>
  <si>
    <t xml:space="preserve">Sapras Dasawisma : Peralatan Masak </t>
  </si>
  <si>
    <t>Semenisasi 1 : P 60m x L2,7m</t>
  </si>
  <si>
    <t>Semenisasi 2 : P 55m x L 2,7 m</t>
  </si>
  <si>
    <t>Penutup Drainase</t>
  </si>
  <si>
    <t>Semenisasi Jalan 1 : P 60 m x L 2,7m</t>
  </si>
  <si>
    <t>Semnisasi Jalan 2 : P 65 m x L 2,7 m</t>
  </si>
  <si>
    <t>CCTV</t>
  </si>
  <si>
    <t>Posyandu : Kipas Angin</t>
  </si>
  <si>
    <t>Semnisasi Jalan Lokasi 1: P 64 m x L 2,7 m x T 10 m</t>
  </si>
  <si>
    <t xml:space="preserve">Semenisasi Jalan Lokasi 2 : P 55 m x T 10 cm </t>
  </si>
  <si>
    <t>Semenisasi Jalan Lokasi 3 : P 22m x L 1m T 10 cm</t>
  </si>
  <si>
    <t>Mixer Ashley</t>
  </si>
  <si>
    <t>BUMN RT : Peralatan manik</t>
  </si>
  <si>
    <t>Sapras Dasawisma : Kompor gas, Tabung Gas</t>
  </si>
  <si>
    <t>Wireless Gedung LPM</t>
  </si>
  <si>
    <t>Kipas Angin Gedung LPM</t>
  </si>
  <si>
    <t>Hambal/ Karpet Mushola</t>
  </si>
  <si>
    <t>Perbaikan Atap dan Plafon Gedung LPM</t>
  </si>
  <si>
    <t>Perbaikan Toilet Gedung LPM</t>
  </si>
  <si>
    <t>Alat Rukun Kematian</t>
  </si>
  <si>
    <t>Selang Pemadam Kebakaran</t>
  </si>
  <si>
    <t>Perlengkapan Posyandu : Permainan anak , Taplak Meja , Gorden</t>
  </si>
  <si>
    <t>Sapras Dasawisma : Baju  Dasawisma 10 pcs ( 200.000) Taplak Meja</t>
  </si>
  <si>
    <t>Mesin Portabel Lengkap</t>
  </si>
  <si>
    <t xml:space="preserve">Gapura Stenlis : 4 m x 4m </t>
  </si>
  <si>
    <t>Penerangan Lampu Jalan ( tenaga Surya)</t>
  </si>
  <si>
    <t>Semenisasi : P 6 m x 4 m x 15 cm</t>
  </si>
  <si>
    <t>kanopi Langgar: 6m x 6m</t>
  </si>
  <si>
    <t xml:space="preserve">tenis meja </t>
  </si>
  <si>
    <t>Cainsaw</t>
  </si>
  <si>
    <t>Perbaikan Drainase: 16m x 50m x 50 cm</t>
  </si>
  <si>
    <t xml:space="preserve">Sapras Dasawisma : Baju , jilbab , Speaker </t>
  </si>
  <si>
    <t>Pagar jalan : P 100m x T 100 cm</t>
  </si>
  <si>
    <t>Perbaikan Gorong- gorong : P 3m x T 30 cm x L 30 cm</t>
  </si>
  <si>
    <t>Semenisasi Jalan : P 80 m x L 2 m</t>
  </si>
  <si>
    <t>Pemeliharaan Langgar ( CAT)</t>
  </si>
  <si>
    <t>Pebaikan Parit : P 10m x L 50 cm x T 50 cm</t>
  </si>
  <si>
    <t>Cermin Cembung</t>
  </si>
  <si>
    <t>Wireless</t>
  </si>
  <si>
    <t>Sapras Dasawisma : Kompor turbo, Kipas anginberdiri, arizona 19 ltr, mesin press, hand mixer, panci dandang, timbangan kue, wajan besar, oven .</t>
  </si>
  <si>
    <t xml:space="preserve">Seminesasi : P 20 x L 90 cm , P 35 x L 90 cm, P 15 x L 90 cm , P 23 x 90 cm </t>
  </si>
  <si>
    <t>Mesin Portebele</t>
  </si>
  <si>
    <t>Cat Tembok</t>
  </si>
  <si>
    <t>Drainase : P 6m x L 90 cm</t>
  </si>
  <si>
    <t>Sapras Dasawisma : Baju Senam, Mesin Peniri Minyak</t>
  </si>
  <si>
    <t>Seminasi ( lokasi 1 ) : P 21,90 x L 1 m, P 1m x L 1M X l 2,20M X L 2,90 m</t>
  </si>
  <si>
    <t xml:space="preserve">Seminisasi ( lokasi 2 ) : P 28m x L 2,30m </t>
  </si>
  <si>
    <t>Sapras Dasawisma : Oven , Blender, Kompor , Baju Batik</t>
  </si>
  <si>
    <t>Rehab Penutup Drainase : P 122,32 m x L 80 cm</t>
  </si>
  <si>
    <t xml:space="preserve">SUDAH </t>
  </si>
  <si>
    <t>Sapras Dasawisma: Kaos Seragam Dasawisma, Blender Philip</t>
  </si>
  <si>
    <t xml:space="preserve">BUMRT : Kompor mata Seribu, cetakan Akar, Wajan Besar, Dandang Besar, Timbangan Digital , Tabugan Gas Melon, Panci Dandang </t>
  </si>
  <si>
    <t>Semisasi jalan dan Perbaikan jalan: P 21 x 1m x 10 cm, P 13 x 1m x 10 cm , P 6 x 1 m x 10 cm , P 23 x 1m x 10 cm</t>
  </si>
  <si>
    <t xml:space="preserve">Tenda 4x8 </t>
  </si>
  <si>
    <t>Sapras Dasawisma: Kompor mata seribu, Magic com, Arizona 27 liter, termos</t>
  </si>
  <si>
    <t xml:space="preserve">Pengadaan kursi Palstik ( BUMRT) </t>
  </si>
  <si>
    <t>Pengadaan tenda ( BUMRT ) 3X8m</t>
  </si>
  <si>
    <t>Kipas Angin ( BUMRT )</t>
  </si>
  <si>
    <t>Semenisasi : 30,5mx 1,90m x 10cm</t>
  </si>
  <si>
    <t>Nomor Rumah</t>
  </si>
  <si>
    <t>Pengadaan Tiang Lampu</t>
  </si>
  <si>
    <t>Sapras Dasawisma: Costum dan Sablon</t>
  </si>
  <si>
    <t>Pengadaan Gapura</t>
  </si>
  <si>
    <t>Seminisasi Jalan : P 27m x L 2 m</t>
  </si>
  <si>
    <t>Pengadaan Cctv</t>
  </si>
  <si>
    <t>Mikrofon</t>
  </si>
  <si>
    <t>Selang Pompa</t>
  </si>
  <si>
    <t>Sapras Dasawisma : oven , mixer, Kompor, DLL</t>
  </si>
  <si>
    <t>TITIK</t>
  </si>
  <si>
    <t>Dinamo Stater : Gir roda gila, dinamo stater, aki Mobil, CS aki Mobil, Kunci Kontak Dinamo Stater</t>
  </si>
  <si>
    <t xml:space="preserve">Pengadaan Selang Pemadam </t>
  </si>
  <si>
    <t>Seminasasi Jalan</t>
  </si>
  <si>
    <t>Sapras Dasawisma : Kompor, Panci Besar, Wajan Besar</t>
  </si>
  <si>
    <t>Semenisasi Jalan : P 42.5m x L 4 m x T 10 cm</t>
  </si>
  <si>
    <t>Seminisasi Jembatan : P 120m x L 1,6m x T 5 cm</t>
  </si>
  <si>
    <t>Seminisasi Jalan: P 20.50m x L 4m x T 20 cm</t>
  </si>
  <si>
    <t>Sapras Dasawisma : Peralatan Masak , Mesin Rumput</t>
  </si>
  <si>
    <t>Perbaikan Jalan 1 : P 100mx 1,3 m x 0,7m</t>
  </si>
  <si>
    <t>Perbaikan Jalan 2 : P 100m x 1,3m x 0,7m</t>
  </si>
  <si>
    <t>Lampu Jalan</t>
  </si>
  <si>
    <t>Pengadaan WC Posyandu</t>
  </si>
  <si>
    <t>Sapras Dasawisma : Mesin Pemotong Rumput, Peralatan Masak</t>
  </si>
  <si>
    <t>Perbaikan Jalan 1 : P 100m x 1,3m x 0,7m</t>
  </si>
  <si>
    <t>Perbaikan Jalan 2 : P 100m x 1,3 m x 0,7 m</t>
  </si>
  <si>
    <t>Pengadaan WC POSYANDU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</si>
</sst>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[$Rp-421]* #,##0_-;\-[$Rp-421]* #,##0_-;_-[$Rp-421]* &quot;-&quot;_-;_-@_-"/>
    <numFmt numFmtId="165" formatCode="_-[$Rp-421]* #,##0_-;\-[$Rp-421]* #,##0_-;_-[$Rp-421]* &quot;-&quot;??_-;_-@_-"/>
    <numFmt numFmtId="166" formatCode="_-* #,##0_-;\-* #,##0_-;_-* &quot;-&quot;??_-;_-@_-"/>
    <numFmt numFmtId="167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Cambria"/>
      <family val="1"/>
      <scheme val="major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3" tint="0.79998168889431442"/>
      <name val="Calibri"/>
      <family val="2"/>
      <scheme val="minor"/>
    </font>
    <font>
      <b/>
      <sz val="11"/>
      <color theme="3" tint="0.79998168889431442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" fillId="0" borderId="0">
      <alignment vertical="center"/>
    </xf>
  </cellStyleXfs>
  <cellXfs count="315">
    <xf numFmtId="0" fontId="0" fillId="0" borderId="0" xfId="0"/>
    <xf numFmtId="43" fontId="0" fillId="0" borderId="0" xfId="1" applyFont="1"/>
    <xf numFmtId="0" fontId="2" fillId="0" borderId="0" xfId="0" applyFont="1"/>
    <xf numFmtId="4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2" fillId="4" borderId="1" xfId="0" quotePrefix="1" applyFont="1" applyFill="1" applyBorder="1" applyAlignment="1">
      <alignment horizontal="center" vertical="center"/>
    </xf>
    <xf numFmtId="0" fontId="2" fillId="4" borderId="6" xfId="0" quotePrefix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3" fontId="2" fillId="4" borderId="1" xfId="0" applyNumberFormat="1" applyFont="1" applyFill="1" applyBorder="1" applyAlignment="1">
      <alignment horizontal="right" vertical="center"/>
    </xf>
    <xf numFmtId="9" fontId="2" fillId="4" borderId="1" xfId="2" applyFont="1" applyFill="1" applyBorder="1" applyAlignment="1">
      <alignment horizontal="center" vertical="center"/>
    </xf>
    <xf numFmtId="4" fontId="2" fillId="4" borderId="1" xfId="0" applyNumberFormat="1" applyFont="1" applyFill="1" applyBorder="1" applyAlignment="1">
      <alignment horizontal="right" vertical="center"/>
    </xf>
    <xf numFmtId="10" fontId="2" fillId="4" borderId="1" xfId="0" applyNumberFormat="1" applyFont="1" applyFill="1" applyBorder="1" applyAlignment="1">
      <alignment horizontal="center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right" vertical="center"/>
    </xf>
    <xf numFmtId="9" fontId="2" fillId="0" borderId="1" xfId="2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applyBorder="1"/>
    <xf numFmtId="9" fontId="0" fillId="0" borderId="1" xfId="2" applyNumberFormat="1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NumberFormat="1" applyBorder="1"/>
    <xf numFmtId="0" fontId="2" fillId="0" borderId="5" xfId="0" applyNumberFormat="1" applyFon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4" fontId="2" fillId="0" borderId="6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1" xfId="3" applyFont="1" applyBorder="1" applyAlignment="1">
      <alignment horizontal="left" vertical="center"/>
    </xf>
    <xf numFmtId="0" fontId="1" fillId="0" borderId="12" xfId="3" applyFont="1" applyBorder="1" applyAlignment="1">
      <alignment horizontal="center" vertical="center" wrapText="1"/>
    </xf>
    <xf numFmtId="43" fontId="1" fillId="0" borderId="12" xfId="1" applyFont="1" applyBorder="1" applyAlignment="1">
      <alignment horizontal="center" vertical="center" wrapText="1"/>
    </xf>
    <xf numFmtId="0" fontId="0" fillId="0" borderId="13" xfId="0" applyFont="1" applyBorder="1"/>
    <xf numFmtId="0" fontId="1" fillId="0" borderId="14" xfId="3" applyFont="1" applyBorder="1" applyAlignment="1">
      <alignment horizontal="left" vertical="center"/>
    </xf>
    <xf numFmtId="0" fontId="0" fillId="0" borderId="9" xfId="0" applyBorder="1"/>
    <xf numFmtId="0" fontId="0" fillId="0" borderId="12" xfId="0" applyFont="1" applyBorder="1"/>
    <xf numFmtId="0" fontId="0" fillId="0" borderId="1" xfId="0" applyNumberFormat="1" applyBorder="1"/>
    <xf numFmtId="0" fontId="1" fillId="0" borderId="15" xfId="3" quotePrefix="1" applyFont="1" applyBorder="1" applyAlignment="1">
      <alignment horizontal="left" vertical="center"/>
    </xf>
    <xf numFmtId="0" fontId="0" fillId="0" borderId="16" xfId="0" applyFont="1" applyBorder="1"/>
    <xf numFmtId="0" fontId="0" fillId="0" borderId="17" xfId="0" applyFont="1" applyBorder="1"/>
    <xf numFmtId="0" fontId="0" fillId="0" borderId="18" xfId="0" applyFont="1" applyBorder="1"/>
    <xf numFmtId="0" fontId="1" fillId="0" borderId="15" xfId="3" applyFont="1" applyBorder="1" applyAlignment="1">
      <alignment horizontal="left" vertical="center"/>
    </xf>
    <xf numFmtId="0" fontId="1" fillId="0" borderId="13" xfId="3" applyFont="1" applyBorder="1" applyAlignment="1">
      <alignment horizontal="center" vertical="center" wrapText="1"/>
    </xf>
    <xf numFmtId="4" fontId="0" fillId="0" borderId="1" xfId="0" quotePrefix="1" applyNumberForma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4" fontId="2" fillId="5" borderId="1" xfId="0" applyNumberFormat="1" applyFont="1" applyFill="1" applyBorder="1" applyAlignment="1">
      <alignment horizontal="right" vertical="center"/>
    </xf>
    <xf numFmtId="9" fontId="2" fillId="5" borderId="1" xfId="2" applyFont="1" applyFill="1" applyBorder="1" applyAlignment="1">
      <alignment horizontal="center" vertical="center"/>
    </xf>
    <xf numFmtId="10" fontId="2" fillId="5" borderId="1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0" fillId="0" borderId="6" xfId="0" quotePrefix="1" applyFont="1" applyFill="1" applyBorder="1" applyAlignment="1">
      <alignment horizontal="center" vertical="center"/>
    </xf>
    <xf numFmtId="0" fontId="0" fillId="0" borderId="6" xfId="0" applyBorder="1"/>
    <xf numFmtId="0" fontId="2" fillId="6" borderId="1" xfId="0" quotePrefix="1" applyFont="1" applyFill="1" applyBorder="1" applyAlignment="1">
      <alignment horizontal="center"/>
    </xf>
    <xf numFmtId="0" fontId="0" fillId="5" borderId="0" xfId="0" applyFill="1"/>
    <xf numFmtId="0" fontId="0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164" fontId="7" fillId="5" borderId="1" xfId="1" applyNumberFormat="1" applyFont="1" applyFill="1" applyBorder="1" applyAlignment="1">
      <alignment vertical="center"/>
    </xf>
    <xf numFmtId="9" fontId="0" fillId="5" borderId="1" xfId="0" applyNumberFormat="1" applyFont="1" applyFill="1" applyBorder="1" applyAlignment="1">
      <alignment horizontal="center"/>
    </xf>
    <xf numFmtId="165" fontId="0" fillId="5" borderId="1" xfId="0" applyNumberFormat="1" applyFont="1" applyFill="1" applyBorder="1"/>
    <xf numFmtId="2" fontId="0" fillId="5" borderId="1" xfId="0" applyNumberFormat="1" applyFont="1" applyFill="1" applyBorder="1" applyAlignment="1">
      <alignment horizontal="center"/>
    </xf>
    <xf numFmtId="10" fontId="0" fillId="5" borderId="1" xfId="0" applyNumberFormat="1" applyFont="1" applyFill="1" applyBorder="1" applyAlignment="1">
      <alignment horizontal="center"/>
    </xf>
    <xf numFmtId="9" fontId="0" fillId="5" borderId="1" xfId="0" applyNumberFormat="1" applyFont="1" applyFill="1" applyBorder="1" applyAlignment="1">
      <alignment horizontal="center" vertical="center"/>
    </xf>
    <xf numFmtId="165" fontId="0" fillId="5" borderId="1" xfId="0" applyNumberFormat="1" applyFont="1" applyFill="1" applyBorder="1" applyAlignment="1">
      <alignment vertical="center"/>
    </xf>
    <xf numFmtId="2" fontId="0" fillId="5" borderId="1" xfId="0" applyNumberFormat="1" applyFont="1" applyFill="1" applyBorder="1" applyAlignment="1">
      <alignment horizontal="center" vertical="center"/>
    </xf>
    <xf numFmtId="10" fontId="0" fillId="5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wrapText="1"/>
    </xf>
    <xf numFmtId="0" fontId="0" fillId="5" borderId="4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left" vertical="center" wrapText="1"/>
    </xf>
    <xf numFmtId="0" fontId="0" fillId="5" borderId="5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 vertical="center"/>
    </xf>
    <xf numFmtId="164" fontId="7" fillId="5" borderId="6" xfId="1" applyNumberFormat="1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166" fontId="7" fillId="5" borderId="1" xfId="1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165" fontId="0" fillId="0" borderId="1" xfId="1" applyNumberFormat="1" applyFont="1" applyBorder="1"/>
    <xf numFmtId="165" fontId="0" fillId="0" borderId="1" xfId="0" applyNumberFormat="1" applyFont="1" applyBorder="1"/>
    <xf numFmtId="0" fontId="9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top"/>
    </xf>
    <xf numFmtId="0" fontId="7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65" fontId="0" fillId="5" borderId="1" xfId="0" applyNumberFormat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vertical="center"/>
    </xf>
    <xf numFmtId="165" fontId="9" fillId="5" borderId="1" xfId="1" applyNumberFormat="1" applyFont="1" applyFill="1" applyBorder="1" applyAlignment="1">
      <alignment vertical="center"/>
    </xf>
    <xf numFmtId="0" fontId="7" fillId="5" borderId="13" xfId="0" applyFont="1" applyFill="1" applyBorder="1" applyAlignment="1">
      <alignment vertical="center"/>
    </xf>
    <xf numFmtId="0" fontId="7" fillId="5" borderId="13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/>
    </xf>
    <xf numFmtId="166" fontId="7" fillId="5" borderId="13" xfId="1" applyNumberFormat="1" applyFont="1" applyFill="1" applyBorder="1" applyAlignment="1">
      <alignment vertical="center"/>
    </xf>
    <xf numFmtId="0" fontId="0" fillId="5" borderId="1" xfId="0" applyFont="1" applyFill="1" applyBorder="1"/>
    <xf numFmtId="165" fontId="0" fillId="5" borderId="1" xfId="1" applyNumberFormat="1" applyFont="1" applyFill="1" applyBorder="1"/>
    <xf numFmtId="0" fontId="0" fillId="0" borderId="1" xfId="0" applyNumberFormat="1" applyFont="1" applyFill="1" applyBorder="1" applyAlignment="1"/>
    <xf numFmtId="0" fontId="0" fillId="0" borderId="1" xfId="0" applyFont="1" applyBorder="1" applyAlignment="1">
      <alignment horizontal="left" vertical="center" wrapText="1"/>
    </xf>
    <xf numFmtId="43" fontId="1" fillId="0" borderId="18" xfId="1" applyFont="1" applyBorder="1" applyAlignment="1">
      <alignment vertical="center"/>
    </xf>
    <xf numFmtId="0" fontId="1" fillId="0" borderId="13" xfId="3" applyFont="1" applyFill="1" applyBorder="1" applyAlignment="1">
      <alignment horizontal="center" vertical="center" wrapText="1"/>
    </xf>
    <xf numFmtId="43" fontId="1" fillId="0" borderId="18" xfId="1" applyFont="1" applyBorder="1" applyAlignment="1">
      <alignment horizontal="center" vertical="center"/>
    </xf>
    <xf numFmtId="167" fontId="5" fillId="0" borderId="1" xfId="1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/>
    <xf numFmtId="0" fontId="2" fillId="0" borderId="5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4" fontId="0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/>
    <xf numFmtId="2" fontId="1" fillId="0" borderId="19" xfId="3" applyNumberFormat="1" applyFont="1" applyBorder="1" applyAlignment="1">
      <alignment horizontal="center" vertical="center"/>
    </xf>
    <xf numFmtId="43" fontId="1" fillId="0" borderId="19" xfId="1" applyFont="1" applyBorder="1" applyAlignment="1">
      <alignment horizontal="center" vertical="center"/>
    </xf>
    <xf numFmtId="2" fontId="1" fillId="0" borderId="18" xfId="3" applyNumberFormat="1" applyFont="1" applyBorder="1" applyAlignment="1">
      <alignment horizontal="center" vertical="center"/>
    </xf>
    <xf numFmtId="43" fontId="1" fillId="0" borderId="12" xfId="1" applyFont="1" applyBorder="1" applyAlignment="1">
      <alignment horizontal="center" vertical="center"/>
    </xf>
    <xf numFmtId="0" fontId="0" fillId="0" borderId="9" xfId="0" applyFont="1" applyFill="1" applyBorder="1" applyAlignment="1"/>
    <xf numFmtId="2" fontId="1" fillId="0" borderId="20" xfId="3" applyNumberFormat="1" applyFont="1" applyBorder="1" applyAlignment="1">
      <alignment horizontal="center" vertical="center"/>
    </xf>
    <xf numFmtId="2" fontId="1" fillId="0" borderId="12" xfId="3" applyNumberFormat="1" applyFon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3" fontId="1" fillId="0" borderId="20" xfId="1" applyFont="1" applyBorder="1" applyAlignment="1">
      <alignment vertical="center"/>
    </xf>
    <xf numFmtId="0" fontId="0" fillId="0" borderId="0" xfId="0" applyFont="1"/>
    <xf numFmtId="0" fontId="0" fillId="0" borderId="9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7" borderId="1" xfId="0" quotePrefix="1" applyFill="1" applyBorder="1" applyAlignment="1">
      <alignment horizontal="center" vertical="center"/>
    </xf>
    <xf numFmtId="0" fontId="9" fillId="7" borderId="1" xfId="0" applyFont="1" applyFill="1" applyBorder="1"/>
    <xf numFmtId="0" fontId="0" fillId="7" borderId="1" xfId="0" applyFill="1" applyBorder="1" applyAlignment="1">
      <alignment horizontal="center" vertical="center" wrapText="1"/>
    </xf>
    <xf numFmtId="167" fontId="11" fillId="7" borderId="1" xfId="4" applyNumberFormat="1" applyFont="1" applyFill="1" applyBorder="1"/>
    <xf numFmtId="10" fontId="2" fillId="7" borderId="1" xfId="0" quotePrefix="1" applyNumberFormat="1" applyFont="1" applyFill="1" applyBorder="1" applyAlignment="1">
      <alignment horizontal="center" vertical="center"/>
    </xf>
    <xf numFmtId="4" fontId="0" fillId="7" borderId="1" xfId="0" quotePrefix="1" applyNumberFormat="1" applyFill="1" applyBorder="1" applyAlignment="1">
      <alignment horizontal="right" vertical="center"/>
    </xf>
    <xf numFmtId="10" fontId="0" fillId="5" borderId="0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1" fillId="5" borderId="1" xfId="0" applyNumberFormat="1" applyFont="1" applyFill="1" applyBorder="1"/>
    <xf numFmtId="9" fontId="0" fillId="0" borderId="1" xfId="2" quotePrefix="1" applyFont="1" applyFill="1" applyBorder="1" applyAlignment="1">
      <alignment horizontal="center" vertical="center"/>
    </xf>
    <xf numFmtId="10" fontId="0" fillId="0" borderId="1" xfId="0" quotePrefix="1" applyNumberFormat="1" applyBorder="1" applyAlignment="1">
      <alignment horizontal="center" vertical="center"/>
    </xf>
    <xf numFmtId="4" fontId="0" fillId="0" borderId="1" xfId="0" quotePrefix="1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3" fontId="1" fillId="5" borderId="6" xfId="0" applyNumberFormat="1" applyFont="1" applyFill="1" applyBorder="1"/>
    <xf numFmtId="0" fontId="2" fillId="7" borderId="1" xfId="0" quotePrefix="1" applyFont="1" applyFill="1" applyBorder="1" applyAlignment="1">
      <alignment horizontal="center" vertical="center"/>
    </xf>
    <xf numFmtId="3" fontId="8" fillId="0" borderId="1" xfId="0" applyNumberFormat="1" applyFont="1" applyBorder="1"/>
    <xf numFmtId="3" fontId="0" fillId="5" borderId="1" xfId="0" applyNumberFormat="1" applyFill="1" applyBorder="1"/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right" vertical="center"/>
    </xf>
    <xf numFmtId="167" fontId="0" fillId="0" borderId="1" xfId="0" applyNumberFormat="1" applyBorder="1"/>
    <xf numFmtId="167" fontId="0" fillId="0" borderId="0" xfId="0" applyNumberFormat="1" applyBorder="1"/>
    <xf numFmtId="3" fontId="0" fillId="0" borderId="1" xfId="0" applyNumberFormat="1" applyBorder="1"/>
    <xf numFmtId="0" fontId="9" fillId="0" borderId="1" xfId="0" applyFont="1" applyBorder="1"/>
    <xf numFmtId="0" fontId="2" fillId="0" borderId="4" xfId="0" applyFont="1" applyBorder="1" applyAlignment="1">
      <alignment horizontal="center" vertical="center"/>
    </xf>
    <xf numFmtId="3" fontId="0" fillId="5" borderId="0" xfId="0" applyNumberFormat="1" applyFill="1" applyBorder="1"/>
    <xf numFmtId="3" fontId="1" fillId="0" borderId="1" xfId="5" applyNumberFormat="1" applyBorder="1" applyAlignment="1"/>
    <xf numFmtId="0" fontId="13" fillId="0" borderId="1" xfId="0" applyFont="1" applyBorder="1"/>
    <xf numFmtId="3" fontId="1" fillId="5" borderId="1" xfId="5" applyNumberFormat="1" applyFill="1" applyBorder="1" applyAlignment="1"/>
    <xf numFmtId="3" fontId="8" fillId="7" borderId="1" xfId="0" applyNumberFormat="1" applyFont="1" applyFill="1" applyBorder="1"/>
    <xf numFmtId="3" fontId="14" fillId="7" borderId="1" xfId="0" applyNumberFormat="1" applyFont="1" applyFill="1" applyBorder="1"/>
    <xf numFmtId="10" fontId="0" fillId="7" borderId="1" xfId="0" quotePrefix="1" applyNumberFormat="1" applyFill="1" applyBorder="1" applyAlignment="1">
      <alignment horizontal="center" vertical="center"/>
    </xf>
    <xf numFmtId="3" fontId="8" fillId="5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0" fillId="4" borderId="1" xfId="0" applyNumberFormat="1" applyFont="1" applyFill="1" applyBorder="1" applyAlignment="1"/>
    <xf numFmtId="4" fontId="0" fillId="4" borderId="1" xfId="0" applyNumberFormat="1" applyFont="1" applyFill="1" applyBorder="1" applyAlignment="1">
      <alignment horizontal="right" vertical="center"/>
    </xf>
    <xf numFmtId="10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0" xfId="0" applyFill="1"/>
    <xf numFmtId="0" fontId="0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2" fontId="1" fillId="0" borderId="0" xfId="3" applyNumberFormat="1" applyFont="1" applyBorder="1" applyAlignment="1">
      <alignment horizontal="center" vertical="center"/>
    </xf>
    <xf numFmtId="0" fontId="0" fillId="0" borderId="0" xfId="0" applyBorder="1"/>
    <xf numFmtId="9" fontId="0" fillId="0" borderId="0" xfId="2" applyNumberFormat="1" applyFont="1" applyFill="1" applyBorder="1" applyAlignment="1">
      <alignment horizontal="center" vertical="center"/>
    </xf>
    <xf numFmtId="3" fontId="0" fillId="0" borderId="0" xfId="0" applyNumberFormat="1" applyFont="1" applyFill="1" applyBorder="1" applyAlignment="1">
      <alignment horizontal="right" vertical="center"/>
    </xf>
    <xf numFmtId="10" fontId="0" fillId="0" borderId="0" xfId="0" applyNumberForma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right" vertical="center"/>
    </xf>
    <xf numFmtId="10" fontId="0" fillId="0" borderId="0" xfId="0" applyNumberFormat="1" applyFont="1" applyFill="1" applyBorder="1" applyAlignment="1">
      <alignment horizontal="center" vertical="center"/>
    </xf>
    <xf numFmtId="167" fontId="5" fillId="0" borderId="0" xfId="1" applyNumberFormat="1" applyFont="1" applyFill="1" applyBorder="1" applyAlignment="1">
      <alignment vertical="center"/>
    </xf>
    <xf numFmtId="3" fontId="0" fillId="7" borderId="1" xfId="0" applyNumberFormat="1" applyFill="1" applyBorder="1"/>
    <xf numFmtId="0" fontId="2" fillId="7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167" fontId="0" fillId="0" borderId="1" xfId="1" applyNumberFormat="1" applyFont="1" applyBorder="1"/>
    <xf numFmtId="167" fontId="2" fillId="0" borderId="6" xfId="1" applyNumberFormat="1" applyFont="1" applyFill="1" applyBorder="1" applyAlignment="1">
      <alignment horizontal="right" vertical="center"/>
    </xf>
    <xf numFmtId="167" fontId="2" fillId="0" borderId="1" xfId="1" applyNumberFormat="1" applyFont="1" applyFill="1" applyBorder="1" applyAlignment="1">
      <alignment horizontal="right" vertical="center"/>
    </xf>
    <xf numFmtId="167" fontId="1" fillId="0" borderId="12" xfId="1" applyNumberFormat="1" applyFont="1" applyBorder="1" applyAlignment="1">
      <alignment horizontal="center" vertical="center" wrapText="1"/>
    </xf>
    <xf numFmtId="167" fontId="2" fillId="5" borderId="1" xfId="1" applyNumberFormat="1" applyFont="1" applyFill="1" applyBorder="1" applyAlignment="1">
      <alignment horizontal="right" vertical="center"/>
    </xf>
    <xf numFmtId="167" fontId="2" fillId="4" borderId="1" xfId="1" applyNumberFormat="1" applyFont="1" applyFill="1" applyBorder="1" applyAlignment="1">
      <alignment horizontal="right" vertical="center"/>
    </xf>
    <xf numFmtId="167" fontId="0" fillId="0" borderId="1" xfId="1" applyNumberFormat="1" applyFont="1" applyBorder="1" applyAlignment="1">
      <alignment vertical="center"/>
    </xf>
    <xf numFmtId="167" fontId="0" fillId="0" borderId="1" xfId="1" applyNumberFormat="1" applyFont="1" applyBorder="1" applyAlignment="1">
      <alignment horizontal="center" vertical="center"/>
    </xf>
    <xf numFmtId="3" fontId="0" fillId="0" borderId="1" xfId="0" applyNumberFormat="1" applyFill="1" applyBorder="1" applyAlignment="1">
      <alignment horizontal="right" vertical="center"/>
    </xf>
    <xf numFmtId="3" fontId="2" fillId="5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vertical="top"/>
    </xf>
    <xf numFmtId="0" fontId="7" fillId="5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167" fontId="0" fillId="0" borderId="1" xfId="1" applyNumberFormat="1" applyFont="1" applyBorder="1" applyAlignment="1">
      <alignment vertical="center" wrapText="1"/>
    </xf>
    <xf numFmtId="9" fontId="0" fillId="0" borderId="1" xfId="2" applyNumberFormat="1" applyFont="1" applyFill="1" applyBorder="1" applyAlignment="1">
      <alignment horizontal="center" vertical="center" wrapText="1"/>
    </xf>
    <xf numFmtId="1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right" vertical="center" wrapText="1"/>
    </xf>
    <xf numFmtId="0" fontId="7" fillId="5" borderId="1" xfId="0" applyFont="1" applyFill="1" applyBorder="1" applyAlignment="1">
      <alignment vertical="top" wrapText="1"/>
    </xf>
    <xf numFmtId="0" fontId="0" fillId="5" borderId="1" xfId="0" applyFont="1" applyFill="1" applyBorder="1" applyAlignment="1">
      <alignment horizontal="center" vertical="top" wrapText="1"/>
    </xf>
    <xf numFmtId="0" fontId="7" fillId="5" borderId="13" xfId="0" applyFont="1" applyFill="1" applyBorder="1" applyAlignment="1">
      <alignment vertical="top" wrapText="1"/>
    </xf>
    <xf numFmtId="0" fontId="8" fillId="5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9" fontId="16" fillId="0" borderId="1" xfId="2" applyFont="1" applyFill="1" applyBorder="1" applyAlignment="1">
      <alignment horizontal="center" vertical="center"/>
    </xf>
    <xf numFmtId="10" fontId="15" fillId="0" borderId="1" xfId="0" applyNumberFormat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justify" vertical="center" wrapText="1"/>
    </xf>
    <xf numFmtId="3" fontId="14" fillId="0" borderId="6" xfId="0" applyNumberFormat="1" applyFont="1" applyFill="1" applyBorder="1" applyAlignment="1">
      <alignment horizontal="right" vertical="center"/>
    </xf>
    <xf numFmtId="9" fontId="14" fillId="0" borderId="1" xfId="2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right" vertical="center"/>
    </xf>
    <xf numFmtId="10" fontId="8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right" vertical="center"/>
    </xf>
    <xf numFmtId="9" fontId="8" fillId="5" borderId="1" xfId="0" applyNumberFormat="1" applyFont="1" applyFill="1" applyBorder="1" applyAlignment="1">
      <alignment horizontal="center" vertical="center"/>
    </xf>
    <xf numFmtId="165" fontId="8" fillId="0" borderId="1" xfId="0" applyNumberFormat="1" applyFont="1" applyBorder="1"/>
    <xf numFmtId="2" fontId="8" fillId="5" borderId="1" xfId="0" applyNumberFormat="1" applyFont="1" applyFill="1" applyBorder="1" applyAlignment="1">
      <alignment horizontal="center" vertical="center"/>
    </xf>
    <xf numFmtId="10" fontId="8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vertical="top"/>
    </xf>
    <xf numFmtId="165" fontId="0" fillId="0" borderId="1" xfId="0" applyNumberFormat="1" applyFont="1" applyBorder="1" applyAlignment="1">
      <alignment vertical="center"/>
    </xf>
    <xf numFmtId="167" fontId="1" fillId="0" borderId="13" xfId="1" applyNumberFormat="1" applyFont="1" applyBorder="1" applyAlignment="1">
      <alignment horizontal="center" vertical="center"/>
    </xf>
    <xf numFmtId="167" fontId="0" fillId="0" borderId="1" xfId="1" applyNumberFormat="1" applyFont="1" applyFill="1" applyBorder="1" applyAlignment="1">
      <alignment horizontal="right" vertical="center"/>
    </xf>
    <xf numFmtId="0" fontId="1" fillId="0" borderId="1" xfId="3" applyFont="1" applyFill="1" applyBorder="1" applyAlignment="1">
      <alignment horizontal="center" vertical="center" wrapText="1"/>
    </xf>
    <xf numFmtId="167" fontId="1" fillId="0" borderId="1" xfId="1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 wrapText="1"/>
    </xf>
    <xf numFmtId="9" fontId="15" fillId="0" borderId="1" xfId="2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/>
    <xf numFmtId="0" fontId="15" fillId="0" borderId="1" xfId="0" applyFont="1" applyBorder="1" applyAlignment="1">
      <alignment horizontal="left" vertical="center" wrapText="1"/>
    </xf>
    <xf numFmtId="0" fontId="15" fillId="0" borderId="1" xfId="0" quotePrefix="1" applyFont="1" applyFill="1" applyBorder="1" applyAlignment="1">
      <alignment horizontal="center" vertical="center"/>
    </xf>
    <xf numFmtId="2" fontId="15" fillId="0" borderId="19" xfId="3" applyNumberFormat="1" applyFont="1" applyBorder="1" applyAlignment="1">
      <alignment horizontal="center" vertical="center"/>
    </xf>
    <xf numFmtId="43" fontId="15" fillId="0" borderId="19" xfId="1" applyFont="1" applyBorder="1" applyAlignment="1">
      <alignment horizontal="center" vertical="center"/>
    </xf>
    <xf numFmtId="2" fontId="15" fillId="0" borderId="18" xfId="3" applyNumberFormat="1" applyFont="1" applyBorder="1" applyAlignment="1">
      <alignment horizontal="center" vertical="center"/>
    </xf>
    <xf numFmtId="43" fontId="15" fillId="0" borderId="12" xfId="1" applyFont="1" applyBorder="1" applyAlignment="1">
      <alignment horizontal="center" vertical="center"/>
    </xf>
    <xf numFmtId="2" fontId="15" fillId="0" borderId="13" xfId="3" applyNumberFormat="1" applyFont="1" applyBorder="1" applyAlignment="1">
      <alignment horizontal="center" vertical="center"/>
    </xf>
    <xf numFmtId="0" fontId="15" fillId="0" borderId="9" xfId="0" applyFont="1" applyFill="1" applyBorder="1" applyAlignment="1"/>
    <xf numFmtId="2" fontId="15" fillId="0" borderId="20" xfId="3" applyNumberFormat="1" applyFont="1" applyBorder="1" applyAlignment="1">
      <alignment horizontal="center" vertical="center"/>
    </xf>
    <xf numFmtId="0" fontId="15" fillId="0" borderId="1" xfId="0" applyNumberFormat="1" applyFont="1" applyFill="1" applyBorder="1" applyAlignment="1"/>
    <xf numFmtId="2" fontId="15" fillId="0" borderId="12" xfId="3" applyNumberFormat="1" applyFont="1" applyBorder="1" applyAlignment="1">
      <alignment horizontal="center" vertical="center"/>
    </xf>
    <xf numFmtId="43" fontId="15" fillId="0" borderId="18" xfId="1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4" fontId="16" fillId="5" borderId="1" xfId="0" applyNumberFormat="1" applyFont="1" applyFill="1" applyBorder="1" applyAlignment="1">
      <alignment horizontal="right" vertical="center"/>
    </xf>
    <xf numFmtId="9" fontId="16" fillId="5" borderId="1" xfId="2" applyFont="1" applyFill="1" applyBorder="1" applyAlignment="1">
      <alignment horizontal="center" vertical="center"/>
    </xf>
    <xf numFmtId="10" fontId="16" fillId="5" borderId="1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left" vertical="center"/>
    </xf>
    <xf numFmtId="0" fontId="2" fillId="6" borderId="5" xfId="0" applyFont="1" applyFill="1" applyBorder="1" applyAlignment="1">
      <alignment horizontal="left" vertical="center"/>
    </xf>
    <xf numFmtId="0" fontId="2" fillId="6" borderId="6" xfId="0" applyFont="1" applyFill="1" applyBorder="1" applyAlignment="1">
      <alignment horizontal="left" vertical="center"/>
    </xf>
    <xf numFmtId="167" fontId="1" fillId="0" borderId="1" xfId="1" applyNumberFormat="1" applyFont="1" applyBorder="1"/>
    <xf numFmtId="167" fontId="6" fillId="0" borderId="1" xfId="1" applyNumberFormat="1" applyFont="1" applyFill="1" applyBorder="1" applyAlignment="1">
      <alignment vertical="center"/>
    </xf>
    <xf numFmtId="167" fontId="0" fillId="0" borderId="0" xfId="1" applyNumberFormat="1" applyFont="1" applyBorder="1"/>
    <xf numFmtId="0" fontId="6" fillId="0" borderId="5" xfId="0" applyFont="1" applyBorder="1" applyAlignment="1">
      <alignment vertical="center"/>
    </xf>
    <xf numFmtId="167" fontId="0" fillId="0" borderId="6" xfId="1" applyNumberFormat="1" applyFont="1" applyBorder="1"/>
    <xf numFmtId="167" fontId="0" fillId="0" borderId="1" xfId="1" applyNumberFormat="1" applyFont="1" applyFill="1" applyBorder="1"/>
    <xf numFmtId="167" fontId="0" fillId="0" borderId="6" xfId="1" applyNumberFormat="1" applyFont="1" applyFill="1" applyBorder="1"/>
    <xf numFmtId="0" fontId="0" fillId="0" borderId="1" xfId="0" applyFont="1" applyFill="1" applyBorder="1" applyAlignment="1">
      <alignment horizontal="center" vertical="top"/>
    </xf>
    <xf numFmtId="167" fontId="0" fillId="0" borderId="1" xfId="1" applyNumberFormat="1" applyFont="1" applyFill="1" applyBorder="1" applyAlignment="1">
      <alignment vertical="center"/>
    </xf>
    <xf numFmtId="167" fontId="9" fillId="0" borderId="1" xfId="1" applyNumberFormat="1" applyFont="1" applyFill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3" fontId="1" fillId="5" borderId="1" xfId="0" applyNumberFormat="1" applyFont="1" applyFill="1" applyBorder="1" applyAlignment="1">
      <alignment vertical="center"/>
    </xf>
    <xf numFmtId="0" fontId="17" fillId="7" borderId="1" xfId="0" applyFont="1" applyFill="1" applyBorder="1" applyAlignment="1">
      <alignment horizontal="center" vertical="center" wrapText="1"/>
    </xf>
    <xf numFmtId="3" fontId="17" fillId="8" borderId="6" xfId="0" applyNumberFormat="1" applyFont="1" applyFill="1" applyBorder="1"/>
    <xf numFmtId="9" fontId="17" fillId="8" borderId="1" xfId="2" quotePrefix="1" applyFont="1" applyFill="1" applyBorder="1" applyAlignment="1">
      <alignment horizontal="center" vertical="center"/>
    </xf>
    <xf numFmtId="3" fontId="17" fillId="8" borderId="1" xfId="0" applyNumberFormat="1" applyFont="1" applyFill="1" applyBorder="1"/>
    <xf numFmtId="10" fontId="17" fillId="8" borderId="1" xfId="0" quotePrefix="1" applyNumberFormat="1" applyFont="1" applyFill="1" applyBorder="1" applyAlignment="1">
      <alignment horizontal="center" vertical="center"/>
    </xf>
    <xf numFmtId="4" fontId="17" fillId="8" borderId="1" xfId="0" quotePrefix="1" applyNumberFormat="1" applyFont="1" applyFill="1" applyBorder="1" applyAlignment="1">
      <alignment horizontal="right" vertical="center"/>
    </xf>
    <xf numFmtId="10" fontId="18" fillId="8" borderId="1" xfId="0" applyNumberFormat="1" applyFont="1" applyFill="1" applyBorder="1" applyAlignment="1">
      <alignment horizontal="center" vertical="center"/>
    </xf>
    <xf numFmtId="3" fontId="0" fillId="5" borderId="1" xfId="0" applyNumberFormat="1" applyFill="1" applyBorder="1" applyAlignment="1">
      <alignment vertical="center"/>
    </xf>
    <xf numFmtId="167" fontId="0" fillId="8" borderId="0" xfId="0" applyNumberFormat="1" applyFill="1" applyBorder="1"/>
    <xf numFmtId="9" fontId="0" fillId="8" borderId="1" xfId="2" applyNumberFormat="1" applyFont="1" applyFill="1" applyBorder="1" applyAlignment="1">
      <alignment horizontal="center" vertical="center"/>
    </xf>
    <xf numFmtId="4" fontId="0" fillId="8" borderId="1" xfId="0" applyNumberFormat="1" applyFont="1" applyFill="1" applyBorder="1" applyAlignment="1">
      <alignment horizontal="right" vertical="center"/>
    </xf>
    <xf numFmtId="10" fontId="0" fillId="8" borderId="1" xfId="0" applyNumberFormat="1" applyFill="1" applyBorder="1" applyAlignment="1">
      <alignment horizontal="center" vertical="center"/>
    </xf>
    <xf numFmtId="4" fontId="2" fillId="8" borderId="1" xfId="0" applyNumberFormat="1" applyFont="1" applyFill="1" applyBorder="1" applyAlignment="1">
      <alignment horizontal="right" vertical="center"/>
    </xf>
    <xf numFmtId="10" fontId="2" fillId="8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vertical="center"/>
    </xf>
    <xf numFmtId="0" fontId="9" fillId="0" borderId="1" xfId="0" applyFont="1" applyBorder="1" applyAlignment="1">
      <alignment vertical="top" wrapText="1"/>
    </xf>
    <xf numFmtId="3" fontId="0" fillId="8" borderId="0" xfId="0" applyNumberFormat="1" applyFill="1" applyBorder="1"/>
    <xf numFmtId="9" fontId="0" fillId="8" borderId="1" xfId="2" quotePrefix="1" applyFont="1" applyFill="1" applyBorder="1" applyAlignment="1">
      <alignment horizontal="center" vertical="center"/>
    </xf>
    <xf numFmtId="3" fontId="0" fillId="8" borderId="1" xfId="0" applyNumberFormat="1" applyFill="1" applyBorder="1"/>
    <xf numFmtId="10" fontId="0" fillId="8" borderId="1" xfId="0" quotePrefix="1" applyNumberFormat="1" applyFill="1" applyBorder="1" applyAlignment="1">
      <alignment horizontal="center" vertical="center"/>
    </xf>
    <xf numFmtId="4" fontId="0" fillId="8" borderId="1" xfId="0" quotePrefix="1" applyNumberFormat="1" applyFill="1" applyBorder="1" applyAlignment="1">
      <alignment horizontal="right" vertical="center"/>
    </xf>
    <xf numFmtId="3" fontId="1" fillId="0" borderId="1" xfId="5" applyNumberFormat="1" applyBorder="1" applyAlignment="1">
      <alignment vertical="center"/>
    </xf>
    <xf numFmtId="0" fontId="0" fillId="8" borderId="1" xfId="0" applyFill="1" applyBorder="1"/>
    <xf numFmtId="167" fontId="5" fillId="8" borderId="0" xfId="1" applyNumberFormat="1" applyFont="1" applyFill="1" applyBorder="1" applyAlignment="1">
      <alignment vertical="center"/>
    </xf>
    <xf numFmtId="3" fontId="0" fillId="8" borderId="1" xfId="0" applyNumberFormat="1" applyFont="1" applyFill="1" applyBorder="1" applyAlignment="1">
      <alignment horizontal="right" vertical="center"/>
    </xf>
    <xf numFmtId="167" fontId="5" fillId="8" borderId="1" xfId="1" applyNumberFormat="1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center"/>
    </xf>
  </cellXfs>
  <cellStyles count="6">
    <cellStyle name="Comma" xfId="1" builtinId="3"/>
    <cellStyle name="Comma 3" xfId="4" xr:uid="{00000000-0005-0000-0000-000001000000}"/>
    <cellStyle name="Normal" xfId="0" builtinId="0"/>
    <cellStyle name="Normal 5" xfId="5" xr:uid="{00000000-0005-0000-0000-000003000000}"/>
    <cellStyle name="Normal 5 2 3" xfId="3" xr:uid="{00000000-0005-0000-0000-000004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ANYA'!$E$59:$E$67</c:f>
              <c:numCache>
                <c:formatCode>#,##0</c:formatCode>
                <c:ptCount val="9"/>
                <c:pt idx="1">
                  <c:v>70000000</c:v>
                </c:pt>
                <c:pt idx="2" formatCode="_-* #,##0_-;\-* #,##0_-;_-* &quot;-&quot;??_-;_-@_-">
                  <c:v>1500000</c:v>
                </c:pt>
                <c:pt idx="3" formatCode="_-* #,##0_-;\-* #,##0_-;_-* &quot;-&quot;??_-;_-@_-">
                  <c:v>5000000</c:v>
                </c:pt>
                <c:pt idx="4" formatCode="_-* #,##0_-;\-* #,##0_-;_-* &quot;-&quot;??_-;_-@_-">
                  <c:v>10000000</c:v>
                </c:pt>
                <c:pt idx="5" formatCode="_-* #,##0_-;\-* #,##0_-;_-* &quot;-&quot;??_-;_-@_-">
                  <c:v>20000000</c:v>
                </c:pt>
                <c:pt idx="6" formatCode="_-* #,##0_-;\-* #,##0_-;_-* &quot;-&quot;??_-;_-@_-">
                  <c:v>15000000</c:v>
                </c:pt>
                <c:pt idx="7" formatCode="_-* #,##0_-;\-* #,##0_-;_-* &quot;-&quot;??_-;_-@_-">
                  <c:v>1500000</c:v>
                </c:pt>
                <c:pt idx="8" formatCode="_-* #,##0_-;\-* #,##0_-;_-* &quot;-&quot;??_-;_-@_-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4A-4182-A425-C14EA0BB6068}"/>
            </c:ext>
          </c:extLst>
        </c:ser>
        <c:ser>
          <c:idx val="1"/>
          <c:order val="1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ANYA'!$F$59:$F$67</c:f>
              <c:numCache>
                <c:formatCode>0%</c:formatCode>
                <c:ptCount val="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4A-4182-A425-C14EA0BB6068}"/>
            </c:ext>
          </c:extLst>
        </c:ser>
        <c:ser>
          <c:idx val="2"/>
          <c:order val="2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ANYA'!$G$59:$G$67</c:f>
              <c:numCache>
                <c:formatCode>#,##0</c:formatCode>
                <c:ptCount val="9"/>
                <c:pt idx="1">
                  <c:v>70000000</c:v>
                </c:pt>
                <c:pt idx="2" formatCode="_-[$Rp-421]* #,##0_-;\-[$Rp-421]* #,##0_-;_-[$Rp-421]* &quot;-&quot;??_-;_-@_-">
                  <c:v>1500000</c:v>
                </c:pt>
                <c:pt idx="3" formatCode="_-[$Rp-421]* #,##0_-;\-[$Rp-421]* #,##0_-;_-[$Rp-421]* &quot;-&quot;??_-;_-@_-">
                  <c:v>5000000</c:v>
                </c:pt>
                <c:pt idx="4" formatCode="_-[$Rp-421]* #,##0_-;\-[$Rp-421]* #,##0_-;_-[$Rp-421]* &quot;-&quot;??_-;_-@_-">
                  <c:v>10000000</c:v>
                </c:pt>
                <c:pt idx="5" formatCode="_-[$Rp-421]* #,##0_-;\-[$Rp-421]* #,##0_-;_-[$Rp-421]* &quot;-&quot;??_-;_-@_-">
                  <c:v>20000000</c:v>
                </c:pt>
                <c:pt idx="6" formatCode="_-[$Rp-421]* #,##0_-;\-[$Rp-421]* #,##0_-;_-[$Rp-421]* &quot;-&quot;??_-;_-@_-">
                  <c:v>15000000</c:v>
                </c:pt>
                <c:pt idx="7" formatCode="_-[$Rp-421]* #,##0_-;\-[$Rp-421]* #,##0_-;_-[$Rp-421]* &quot;-&quot;??_-;_-@_-">
                  <c:v>1500000</c:v>
                </c:pt>
                <c:pt idx="8" formatCode="_-[$Rp-421]* #,##0_-;\-[$Rp-421]* #,##0_-;_-[$Rp-421]* &quot;-&quot;??_-;_-@_-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4A-4182-A425-C14EA0BB6068}"/>
            </c:ext>
          </c:extLst>
        </c:ser>
        <c:ser>
          <c:idx val="3"/>
          <c:order val="3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ANYA'!$H$59:$H$67</c:f>
              <c:numCache>
                <c:formatCode>0.00%</c:formatCode>
                <c:ptCount val="9"/>
                <c:pt idx="1">
                  <c:v>0</c:v>
                </c:pt>
                <c:pt idx="2" formatCode="0%">
                  <c:v>0</c:v>
                </c:pt>
                <c:pt idx="3" formatCode="0%">
                  <c:v>0</c:v>
                </c:pt>
                <c:pt idx="4" formatCode="0%">
                  <c:v>0</c:v>
                </c:pt>
                <c:pt idx="5" formatCode="0%">
                  <c:v>0</c:v>
                </c:pt>
                <c:pt idx="6" formatCode="0%">
                  <c:v>0</c:v>
                </c:pt>
                <c:pt idx="7" formatCode="0%">
                  <c:v>0</c:v>
                </c:pt>
                <c:pt idx="8" formatCode="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4A-4182-A425-C14EA0BB6068}"/>
            </c:ext>
          </c:extLst>
        </c:ser>
        <c:ser>
          <c:idx val="4"/>
          <c:order val="4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ANYA'!$I$59:$I$67</c:f>
              <c:numCache>
                <c:formatCode>#,##0.00</c:formatCode>
                <c:ptCount val="9"/>
                <c:pt idx="1">
                  <c:v>0</c:v>
                </c:pt>
                <c:pt idx="2" formatCode="0.00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F4A-4182-A425-C14EA0BB6068}"/>
            </c:ext>
          </c:extLst>
        </c:ser>
        <c:ser>
          <c:idx val="5"/>
          <c:order val="5"/>
          <c:invertIfNegative val="0"/>
          <c:cat>
            <c:multiLvlStrRef>
              <c:f>'GABUNGAN POKMAS KEL.KARANG ANYA'!$A$59:$D$67</c:f>
              <c:multiLvlStrCache>
                <c:ptCount val="9"/>
                <c:lvl>
                  <c:pt idx="2">
                    <c:v>Paket</c:v>
                  </c:pt>
                  <c:pt idx="3">
                    <c:v>Buah</c:v>
                  </c:pt>
                  <c:pt idx="4">
                    <c:v>Paket</c:v>
                  </c:pt>
                  <c:pt idx="5">
                    <c:v>Paket</c:v>
                  </c:pt>
                  <c:pt idx="6">
                    <c:v>set</c:v>
                  </c:pt>
                  <c:pt idx="7">
                    <c:v>Buah</c:v>
                  </c:pt>
                  <c:pt idx="8">
                    <c:v>Buah</c:v>
                  </c:pt>
                </c:lvl>
                <c:lvl>
                  <c:pt idx="2">
                    <c:v>1</c:v>
                  </c:pt>
                  <c:pt idx="3">
                    <c:v>1</c:v>
                  </c:pt>
                  <c:pt idx="4">
                    <c:v>1</c:v>
                  </c:pt>
                  <c:pt idx="5">
                    <c:v>1</c:v>
                  </c:pt>
                  <c:pt idx="6">
                    <c:v>1</c:v>
                  </c:pt>
                  <c:pt idx="7">
                    <c:v>2</c:v>
                  </c:pt>
                  <c:pt idx="8">
                    <c:v>2</c:v>
                  </c:pt>
                </c:lvl>
                <c:lvl>
                  <c:pt idx="1">
                    <c:v>Sub Kegiatan Pembangunan Sarana dan Prasarana Kelurahan </c:v>
                  </c:pt>
                  <c:pt idx="2">
                    <c:v>Dana Operasional</c:v>
                  </c:pt>
                  <c:pt idx="3">
                    <c:v>Sapras Dasawisma : Oven Roti, Baju Batik, Mixer, Blender</c:v>
                  </c:pt>
                  <c:pt idx="4">
                    <c:v>Semenisasi : P 22m x L 1,5m, T 0,10 cm</c:v>
                  </c:pt>
                  <c:pt idx="5">
                    <c:v>Tenda dan Panggung : Tenda 4x 8 , Panggung 2x3</c:v>
                  </c:pt>
                  <c:pt idx="6">
                    <c:v>Mesin Portable</c:v>
                  </c:pt>
                  <c:pt idx="7">
                    <c:v>Kaca Cembung</c:v>
                  </c:pt>
                  <c:pt idx="8">
                    <c:v>Gergaji Pohon</c:v>
                  </c:pt>
                </c:lvl>
                <c:lvl>
                  <c:pt idx="0">
                    <c:v>04</c:v>
                  </c:pt>
                  <c:pt idx="1">
                    <c:v>1</c:v>
                  </c:pt>
                  <c:pt idx="2">
                    <c:v>1</c:v>
                  </c:pt>
                  <c:pt idx="3">
                    <c:v>2</c:v>
                  </c:pt>
                  <c:pt idx="4">
                    <c:v>3</c:v>
                  </c:pt>
                  <c:pt idx="5">
                    <c:v>4</c:v>
                  </c:pt>
                  <c:pt idx="6">
                    <c:v>5</c:v>
                  </c:pt>
                  <c:pt idx="7">
                    <c:v>6</c:v>
                  </c:pt>
                  <c:pt idx="8">
                    <c:v>7</c:v>
                  </c:pt>
                </c:lvl>
              </c:multiLvlStrCache>
            </c:multiLvlStrRef>
          </c:cat>
          <c:val>
            <c:numRef>
              <c:f>'GABUNGAN POKMAS KEL.KARANG ANYA'!$J$59:$J$67</c:f>
              <c:numCache>
                <c:formatCode>0.00%</c:formatCode>
                <c:ptCount val="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F4A-4182-A425-C14EA0BB6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664512"/>
        <c:axId val="207085568"/>
      </c:barChart>
      <c:catAx>
        <c:axId val="21766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85568"/>
        <c:crosses val="autoZero"/>
        <c:auto val="1"/>
        <c:lblAlgn val="ctr"/>
        <c:lblOffset val="100"/>
        <c:noMultiLvlLbl val="0"/>
      </c:catAx>
      <c:valAx>
        <c:axId val="2070855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66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9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0255" cy="628844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257176</xdr:colOff>
      <xdr:row>355</xdr:row>
      <xdr:rowOff>257175</xdr:rowOff>
    </xdr:from>
    <xdr:to>
      <xdr:col>10</xdr:col>
      <xdr:colOff>561976</xdr:colOff>
      <xdr:row>362</xdr:row>
      <xdr:rowOff>161925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462F3C9-3E20-4BC9-95D4-C8294D4F6919}"/>
            </a:ext>
          </a:extLst>
        </xdr:cNvPr>
        <xdr:cNvSpPr/>
      </xdr:nvSpPr>
      <xdr:spPr>
        <a:xfrm>
          <a:off x="10258426" y="76838175"/>
          <a:ext cx="304800" cy="1485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257175</xdr:colOff>
      <xdr:row>419</xdr:row>
      <xdr:rowOff>190500</xdr:rowOff>
    </xdr:from>
    <xdr:to>
      <xdr:col>10</xdr:col>
      <xdr:colOff>704850</xdr:colOff>
      <xdr:row>432</xdr:row>
      <xdr:rowOff>0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D72ABEE8-4204-4C56-B8C3-6BC3081BD3A4}"/>
            </a:ext>
          </a:extLst>
        </xdr:cNvPr>
        <xdr:cNvSpPr/>
      </xdr:nvSpPr>
      <xdr:spPr>
        <a:xfrm>
          <a:off x="10258425" y="90611325"/>
          <a:ext cx="447675" cy="1781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441</xdr:row>
      <xdr:rowOff>0</xdr:rowOff>
    </xdr:from>
    <xdr:to>
      <xdr:col>10</xdr:col>
      <xdr:colOff>447675</xdr:colOff>
      <xdr:row>449</xdr:row>
      <xdr:rowOff>85725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554BEDA3-235F-46BF-95F2-FD44455B1613}"/>
            </a:ext>
          </a:extLst>
        </xdr:cNvPr>
        <xdr:cNvSpPr/>
      </xdr:nvSpPr>
      <xdr:spPr>
        <a:xfrm>
          <a:off x="10001250" y="95907225"/>
          <a:ext cx="447675" cy="1866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432</xdr:row>
      <xdr:rowOff>0</xdr:rowOff>
    </xdr:from>
    <xdr:to>
      <xdr:col>10</xdr:col>
      <xdr:colOff>447675</xdr:colOff>
      <xdr:row>439</xdr:row>
      <xdr:rowOff>95250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F999549B-E89A-452A-B805-8CE054968C7D}"/>
            </a:ext>
          </a:extLst>
        </xdr:cNvPr>
        <xdr:cNvSpPr/>
      </xdr:nvSpPr>
      <xdr:spPr>
        <a:xfrm>
          <a:off x="10001250" y="93754575"/>
          <a:ext cx="447675" cy="1866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295275</xdr:colOff>
      <xdr:row>365</xdr:row>
      <xdr:rowOff>133350</xdr:rowOff>
    </xdr:from>
    <xdr:to>
      <xdr:col>10</xdr:col>
      <xdr:colOff>600075</xdr:colOff>
      <xdr:row>372</xdr:row>
      <xdr:rowOff>38100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1BE1E415-CE4C-4BE9-B4FF-605D94C55E8B}"/>
            </a:ext>
          </a:extLst>
        </xdr:cNvPr>
        <xdr:cNvSpPr/>
      </xdr:nvSpPr>
      <xdr:spPr>
        <a:xfrm>
          <a:off x="10629900" y="78886050"/>
          <a:ext cx="304800" cy="1485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228600</xdr:colOff>
      <xdr:row>339</xdr:row>
      <xdr:rowOff>9525</xdr:rowOff>
    </xdr:from>
    <xdr:to>
      <xdr:col>10</xdr:col>
      <xdr:colOff>533400</xdr:colOff>
      <xdr:row>345</xdr:row>
      <xdr:rowOff>123825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EDA17544-7D39-48DB-8696-B622669F0DAE}"/>
            </a:ext>
          </a:extLst>
        </xdr:cNvPr>
        <xdr:cNvSpPr/>
      </xdr:nvSpPr>
      <xdr:spPr>
        <a:xfrm>
          <a:off x="10563225" y="72485250"/>
          <a:ext cx="304800" cy="1485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381000</xdr:colOff>
      <xdr:row>283</xdr:row>
      <xdr:rowOff>142875</xdr:rowOff>
    </xdr:from>
    <xdr:to>
      <xdr:col>10</xdr:col>
      <xdr:colOff>857250</xdr:colOff>
      <xdr:row>290</xdr:row>
      <xdr:rowOff>0</xdr:rowOff>
    </xdr:to>
    <xdr:sp macro="" textlink="">
      <xdr:nvSpPr>
        <xdr:cNvPr id="8" name="Right Brace 7">
          <a:extLst>
            <a:ext uri="{FF2B5EF4-FFF2-40B4-BE49-F238E27FC236}">
              <a16:creationId xmlns:a16="http://schemas.microsoft.com/office/drawing/2014/main" id="{0C0EDDCF-FFE4-4EBE-A2F9-A80A260FB2F0}"/>
            </a:ext>
          </a:extLst>
        </xdr:cNvPr>
        <xdr:cNvSpPr/>
      </xdr:nvSpPr>
      <xdr:spPr>
        <a:xfrm>
          <a:off x="10715625" y="59264550"/>
          <a:ext cx="476250" cy="1400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238125</xdr:colOff>
      <xdr:row>275</xdr:row>
      <xdr:rowOff>0</xdr:rowOff>
    </xdr:from>
    <xdr:to>
      <xdr:col>10</xdr:col>
      <xdr:colOff>714375</xdr:colOff>
      <xdr:row>281</xdr:row>
      <xdr:rowOff>28575</xdr:rowOff>
    </xdr:to>
    <xdr:sp macro="" textlink="">
      <xdr:nvSpPr>
        <xdr:cNvPr id="9" name="Right Brace 8">
          <a:extLst>
            <a:ext uri="{FF2B5EF4-FFF2-40B4-BE49-F238E27FC236}">
              <a16:creationId xmlns:a16="http://schemas.microsoft.com/office/drawing/2014/main" id="{E2065B12-4793-49DD-BBBE-C598603E35C8}"/>
            </a:ext>
          </a:extLst>
        </xdr:cNvPr>
        <xdr:cNvSpPr/>
      </xdr:nvSpPr>
      <xdr:spPr>
        <a:xfrm>
          <a:off x="10572750" y="56759475"/>
          <a:ext cx="476250" cy="1400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265</xdr:row>
      <xdr:rowOff>0</xdr:rowOff>
    </xdr:from>
    <xdr:to>
      <xdr:col>10</xdr:col>
      <xdr:colOff>476250</xdr:colOff>
      <xdr:row>271</xdr:row>
      <xdr:rowOff>66675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4358152F-83BC-49FB-BA62-18150AA5BD8C}"/>
            </a:ext>
          </a:extLst>
        </xdr:cNvPr>
        <xdr:cNvSpPr/>
      </xdr:nvSpPr>
      <xdr:spPr>
        <a:xfrm>
          <a:off x="10334625" y="54854475"/>
          <a:ext cx="476250" cy="1400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400050</xdr:colOff>
      <xdr:row>223</xdr:row>
      <xdr:rowOff>76200</xdr:rowOff>
    </xdr:from>
    <xdr:to>
      <xdr:col>10</xdr:col>
      <xdr:colOff>676275</xdr:colOff>
      <xdr:row>233</xdr:row>
      <xdr:rowOff>447675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BBDEF044-3E3A-4D06-BC81-708943840476}"/>
            </a:ext>
          </a:extLst>
        </xdr:cNvPr>
        <xdr:cNvSpPr/>
      </xdr:nvSpPr>
      <xdr:spPr>
        <a:xfrm>
          <a:off x="10734675" y="48329850"/>
          <a:ext cx="276225" cy="2552700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342900</xdr:colOff>
      <xdr:row>215</xdr:row>
      <xdr:rowOff>57150</xdr:rowOff>
    </xdr:from>
    <xdr:to>
      <xdr:col>10</xdr:col>
      <xdr:colOff>619125</xdr:colOff>
      <xdr:row>221</xdr:row>
      <xdr:rowOff>0</xdr:rowOff>
    </xdr:to>
    <xdr:sp macro="" textlink="">
      <xdr:nvSpPr>
        <xdr:cNvPr id="12" name="Right Brace 11">
          <a:extLst>
            <a:ext uri="{FF2B5EF4-FFF2-40B4-BE49-F238E27FC236}">
              <a16:creationId xmlns:a16="http://schemas.microsoft.com/office/drawing/2014/main" id="{CAC432DF-F3A8-4293-B3CC-8DF628ECD4F1}"/>
            </a:ext>
          </a:extLst>
        </xdr:cNvPr>
        <xdr:cNvSpPr/>
      </xdr:nvSpPr>
      <xdr:spPr>
        <a:xfrm>
          <a:off x="10677525" y="45967650"/>
          <a:ext cx="276225" cy="1895475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266700</xdr:colOff>
      <xdr:row>193</xdr:row>
      <xdr:rowOff>161925</xdr:rowOff>
    </xdr:from>
    <xdr:to>
      <xdr:col>10</xdr:col>
      <xdr:colOff>542925</xdr:colOff>
      <xdr:row>200</xdr:row>
      <xdr:rowOff>133350</xdr:rowOff>
    </xdr:to>
    <xdr:sp macro="" textlink="">
      <xdr:nvSpPr>
        <xdr:cNvPr id="13" name="Right Brace 12">
          <a:extLst>
            <a:ext uri="{FF2B5EF4-FFF2-40B4-BE49-F238E27FC236}">
              <a16:creationId xmlns:a16="http://schemas.microsoft.com/office/drawing/2014/main" id="{8EA17A15-19F9-4FC1-A4D9-CD6273ED7FFC}"/>
            </a:ext>
          </a:extLst>
        </xdr:cNvPr>
        <xdr:cNvSpPr/>
      </xdr:nvSpPr>
      <xdr:spPr>
        <a:xfrm>
          <a:off x="10601325" y="42929175"/>
          <a:ext cx="276225" cy="1543050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361950</xdr:colOff>
      <xdr:row>170</xdr:row>
      <xdr:rowOff>371475</xdr:rowOff>
    </xdr:from>
    <xdr:to>
      <xdr:col>10</xdr:col>
      <xdr:colOff>638175</xdr:colOff>
      <xdr:row>178</xdr:row>
      <xdr:rowOff>133350</xdr:rowOff>
    </xdr:to>
    <xdr:sp macro="" textlink="">
      <xdr:nvSpPr>
        <xdr:cNvPr id="14" name="Right Brace 13">
          <a:extLst>
            <a:ext uri="{FF2B5EF4-FFF2-40B4-BE49-F238E27FC236}">
              <a16:creationId xmlns:a16="http://schemas.microsoft.com/office/drawing/2014/main" id="{0916FA49-A437-4BF0-AEF1-37C86C1065FD}"/>
            </a:ext>
          </a:extLst>
        </xdr:cNvPr>
        <xdr:cNvSpPr/>
      </xdr:nvSpPr>
      <xdr:spPr>
        <a:xfrm>
          <a:off x="10696575" y="40376475"/>
          <a:ext cx="276225" cy="1543050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523875</xdr:colOff>
      <xdr:row>16</xdr:row>
      <xdr:rowOff>47625</xdr:rowOff>
    </xdr:from>
    <xdr:to>
      <xdr:col>11</xdr:col>
      <xdr:colOff>514350</xdr:colOff>
      <xdr:row>44</xdr:row>
      <xdr:rowOff>66675</xdr:rowOff>
    </xdr:to>
    <xdr:sp macro="" textlink="">
      <xdr:nvSpPr>
        <xdr:cNvPr id="15" name="Right Brace 14">
          <a:extLst>
            <a:ext uri="{FF2B5EF4-FFF2-40B4-BE49-F238E27FC236}">
              <a16:creationId xmlns:a16="http://schemas.microsoft.com/office/drawing/2014/main" id="{6D803350-FA24-401F-BF52-65140AA36112}"/>
            </a:ext>
          </a:extLst>
        </xdr:cNvPr>
        <xdr:cNvSpPr/>
      </xdr:nvSpPr>
      <xdr:spPr>
        <a:xfrm>
          <a:off x="10858500" y="3124200"/>
          <a:ext cx="914400" cy="5591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47</xdr:row>
      <xdr:rowOff>0</xdr:rowOff>
    </xdr:from>
    <xdr:to>
      <xdr:col>10</xdr:col>
      <xdr:colOff>914400</xdr:colOff>
      <xdr:row>169</xdr:row>
      <xdr:rowOff>28575</xdr:rowOff>
    </xdr:to>
    <xdr:sp macro="" textlink="">
      <xdr:nvSpPr>
        <xdr:cNvPr id="16" name="Right Brace 15">
          <a:extLst>
            <a:ext uri="{FF2B5EF4-FFF2-40B4-BE49-F238E27FC236}">
              <a16:creationId xmlns:a16="http://schemas.microsoft.com/office/drawing/2014/main" id="{71A22F65-2C68-4360-B83A-4EEBF220BC23}"/>
            </a:ext>
          </a:extLst>
        </xdr:cNvPr>
        <xdr:cNvSpPr/>
      </xdr:nvSpPr>
      <xdr:spPr>
        <a:xfrm>
          <a:off x="10334625" y="9239250"/>
          <a:ext cx="914400" cy="306038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352425</xdr:colOff>
      <xdr:row>235</xdr:row>
      <xdr:rowOff>161925</xdr:rowOff>
    </xdr:from>
    <xdr:to>
      <xdr:col>10</xdr:col>
      <xdr:colOff>628650</xdr:colOff>
      <xdr:row>243</xdr:row>
      <xdr:rowOff>57150</xdr:rowOff>
    </xdr:to>
    <xdr:sp macro="" textlink="">
      <xdr:nvSpPr>
        <xdr:cNvPr id="17" name="Right Brace 16">
          <a:extLst>
            <a:ext uri="{FF2B5EF4-FFF2-40B4-BE49-F238E27FC236}">
              <a16:creationId xmlns:a16="http://schemas.microsoft.com/office/drawing/2014/main" id="{68044369-194E-426D-ABAC-2C4038A679B1}"/>
            </a:ext>
          </a:extLst>
        </xdr:cNvPr>
        <xdr:cNvSpPr/>
      </xdr:nvSpPr>
      <xdr:spPr>
        <a:xfrm>
          <a:off x="10687050" y="50368200"/>
          <a:ext cx="276225" cy="2552700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409575</xdr:colOff>
      <xdr:row>245</xdr:row>
      <xdr:rowOff>104775</xdr:rowOff>
    </xdr:from>
    <xdr:to>
      <xdr:col>10</xdr:col>
      <xdr:colOff>685800</xdr:colOff>
      <xdr:row>263</xdr:row>
      <xdr:rowOff>180975</xdr:rowOff>
    </xdr:to>
    <xdr:sp macro="" textlink="">
      <xdr:nvSpPr>
        <xdr:cNvPr id="18" name="Right Brace 17">
          <a:extLst>
            <a:ext uri="{FF2B5EF4-FFF2-40B4-BE49-F238E27FC236}">
              <a16:creationId xmlns:a16="http://schemas.microsoft.com/office/drawing/2014/main" id="{52333ABC-B155-474B-B87E-D55BE94D452B}"/>
            </a:ext>
          </a:extLst>
        </xdr:cNvPr>
        <xdr:cNvSpPr/>
      </xdr:nvSpPr>
      <xdr:spPr>
        <a:xfrm>
          <a:off x="10744200" y="53359050"/>
          <a:ext cx="276225" cy="1628775"/>
        </a:xfrm>
        <a:prstGeom prst="rightBrace">
          <a:avLst>
            <a:gd name="adj1" fmla="val 8333"/>
            <a:gd name="adj2" fmla="val 5074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292</xdr:row>
      <xdr:rowOff>0</xdr:rowOff>
    </xdr:from>
    <xdr:to>
      <xdr:col>10</xdr:col>
      <xdr:colOff>476250</xdr:colOff>
      <xdr:row>297</xdr:row>
      <xdr:rowOff>0</xdr:rowOff>
    </xdr:to>
    <xdr:sp macro="" textlink="">
      <xdr:nvSpPr>
        <xdr:cNvPr id="19" name="Right Brace 18">
          <a:extLst>
            <a:ext uri="{FF2B5EF4-FFF2-40B4-BE49-F238E27FC236}">
              <a16:creationId xmlns:a16="http://schemas.microsoft.com/office/drawing/2014/main" id="{97A40AAB-55B4-46FB-AE9E-74B638BE28F1}"/>
            </a:ext>
          </a:extLst>
        </xdr:cNvPr>
        <xdr:cNvSpPr/>
      </xdr:nvSpPr>
      <xdr:spPr>
        <a:xfrm>
          <a:off x="10334625" y="60988575"/>
          <a:ext cx="476250" cy="1400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133350</xdr:colOff>
      <xdr:row>298</xdr:row>
      <xdr:rowOff>200025</xdr:rowOff>
    </xdr:from>
    <xdr:to>
      <xdr:col>10</xdr:col>
      <xdr:colOff>609600</xdr:colOff>
      <xdr:row>305</xdr:row>
      <xdr:rowOff>47625</xdr:rowOff>
    </xdr:to>
    <xdr:sp macro="" textlink="">
      <xdr:nvSpPr>
        <xdr:cNvPr id="20" name="Right Brace 19">
          <a:extLst>
            <a:ext uri="{FF2B5EF4-FFF2-40B4-BE49-F238E27FC236}">
              <a16:creationId xmlns:a16="http://schemas.microsoft.com/office/drawing/2014/main" id="{118FA872-A1B2-482D-BD69-CB11786E3B8F}"/>
            </a:ext>
          </a:extLst>
        </xdr:cNvPr>
        <xdr:cNvSpPr/>
      </xdr:nvSpPr>
      <xdr:spPr>
        <a:xfrm>
          <a:off x="10467975" y="62788800"/>
          <a:ext cx="476250" cy="14001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308</xdr:row>
      <xdr:rowOff>0</xdr:rowOff>
    </xdr:from>
    <xdr:to>
      <xdr:col>10</xdr:col>
      <xdr:colOff>476250</xdr:colOff>
      <xdr:row>316</xdr:row>
      <xdr:rowOff>114300</xdr:rowOff>
    </xdr:to>
    <xdr:sp macro="" textlink="">
      <xdr:nvSpPr>
        <xdr:cNvPr id="21" name="Right Brace 20">
          <a:extLst>
            <a:ext uri="{FF2B5EF4-FFF2-40B4-BE49-F238E27FC236}">
              <a16:creationId xmlns:a16="http://schemas.microsoft.com/office/drawing/2014/main" id="{5A2E21A1-25C3-4CDE-9C49-FE4B79A8929B}"/>
            </a:ext>
          </a:extLst>
        </xdr:cNvPr>
        <xdr:cNvSpPr/>
      </xdr:nvSpPr>
      <xdr:spPr>
        <a:xfrm>
          <a:off x="10334625" y="65893950"/>
          <a:ext cx="476250" cy="21717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314325</xdr:colOff>
      <xdr:row>318</xdr:row>
      <xdr:rowOff>114300</xdr:rowOff>
    </xdr:from>
    <xdr:to>
      <xdr:col>10</xdr:col>
      <xdr:colOff>790575</xdr:colOff>
      <xdr:row>328</xdr:row>
      <xdr:rowOff>171450</xdr:rowOff>
    </xdr:to>
    <xdr:sp macro="" textlink="">
      <xdr:nvSpPr>
        <xdr:cNvPr id="22" name="Right Brace 21">
          <a:extLst>
            <a:ext uri="{FF2B5EF4-FFF2-40B4-BE49-F238E27FC236}">
              <a16:creationId xmlns:a16="http://schemas.microsoft.com/office/drawing/2014/main" id="{7AF43EA9-FE9E-4601-B423-0D2130989EB9}"/>
            </a:ext>
          </a:extLst>
        </xdr:cNvPr>
        <xdr:cNvSpPr/>
      </xdr:nvSpPr>
      <xdr:spPr>
        <a:xfrm>
          <a:off x="10648950" y="68446650"/>
          <a:ext cx="476250" cy="21717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329</xdr:row>
      <xdr:rowOff>0</xdr:rowOff>
    </xdr:from>
    <xdr:to>
      <xdr:col>10</xdr:col>
      <xdr:colOff>476250</xdr:colOff>
      <xdr:row>336</xdr:row>
      <xdr:rowOff>428625</xdr:rowOff>
    </xdr:to>
    <xdr:sp macro="" textlink="">
      <xdr:nvSpPr>
        <xdr:cNvPr id="23" name="Right Brace 22">
          <a:extLst>
            <a:ext uri="{FF2B5EF4-FFF2-40B4-BE49-F238E27FC236}">
              <a16:creationId xmlns:a16="http://schemas.microsoft.com/office/drawing/2014/main" id="{86693516-EDC4-40D0-8769-AA793F3FBB7A}"/>
            </a:ext>
          </a:extLst>
        </xdr:cNvPr>
        <xdr:cNvSpPr/>
      </xdr:nvSpPr>
      <xdr:spPr>
        <a:xfrm>
          <a:off x="10334625" y="70646925"/>
          <a:ext cx="476250" cy="21717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304800</xdr:colOff>
      <xdr:row>348</xdr:row>
      <xdr:rowOff>152400</xdr:rowOff>
    </xdr:from>
    <xdr:to>
      <xdr:col>10</xdr:col>
      <xdr:colOff>609600</xdr:colOff>
      <xdr:row>353</xdr:row>
      <xdr:rowOff>28575</xdr:rowOff>
    </xdr:to>
    <xdr:sp macro="" textlink="">
      <xdr:nvSpPr>
        <xdr:cNvPr id="24" name="Right Brace 23">
          <a:extLst>
            <a:ext uri="{FF2B5EF4-FFF2-40B4-BE49-F238E27FC236}">
              <a16:creationId xmlns:a16="http://schemas.microsoft.com/office/drawing/2014/main" id="{EDBCCD5B-C99E-4CAD-9917-C645F0D32372}"/>
            </a:ext>
          </a:extLst>
        </xdr:cNvPr>
        <xdr:cNvSpPr/>
      </xdr:nvSpPr>
      <xdr:spPr>
        <a:xfrm>
          <a:off x="10639425" y="75399900"/>
          <a:ext cx="304800" cy="1019175"/>
        </a:xfrm>
        <a:prstGeom prst="rightBrace">
          <a:avLst>
            <a:gd name="adj1" fmla="val 8333"/>
            <a:gd name="adj2" fmla="val 49065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0</xdr:colOff>
      <xdr:row>376</xdr:row>
      <xdr:rowOff>0</xdr:rowOff>
    </xdr:from>
    <xdr:to>
      <xdr:col>10</xdr:col>
      <xdr:colOff>304800</xdr:colOff>
      <xdr:row>381</xdr:row>
      <xdr:rowOff>28575</xdr:rowOff>
    </xdr:to>
    <xdr:sp macro="" textlink="">
      <xdr:nvSpPr>
        <xdr:cNvPr id="25" name="Right Brace 24">
          <a:extLst>
            <a:ext uri="{FF2B5EF4-FFF2-40B4-BE49-F238E27FC236}">
              <a16:creationId xmlns:a16="http://schemas.microsoft.com/office/drawing/2014/main" id="{E0F6C75F-D767-4DD5-B15A-4C55C8A13722}"/>
            </a:ext>
          </a:extLst>
        </xdr:cNvPr>
        <xdr:cNvSpPr/>
      </xdr:nvSpPr>
      <xdr:spPr>
        <a:xfrm>
          <a:off x="10334625" y="81333975"/>
          <a:ext cx="304800" cy="11715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600075</xdr:colOff>
      <xdr:row>383</xdr:row>
      <xdr:rowOff>133350</xdr:rowOff>
    </xdr:from>
    <xdr:to>
      <xdr:col>10</xdr:col>
      <xdr:colOff>904875</xdr:colOff>
      <xdr:row>391</xdr:row>
      <xdr:rowOff>76200</xdr:rowOff>
    </xdr:to>
    <xdr:sp macro="" textlink="">
      <xdr:nvSpPr>
        <xdr:cNvPr id="26" name="Right Brace 25">
          <a:extLst>
            <a:ext uri="{FF2B5EF4-FFF2-40B4-BE49-F238E27FC236}">
              <a16:creationId xmlns:a16="http://schemas.microsoft.com/office/drawing/2014/main" id="{EFB77079-964B-4052-9424-EDEBA281B2AE}"/>
            </a:ext>
          </a:extLst>
        </xdr:cNvPr>
        <xdr:cNvSpPr/>
      </xdr:nvSpPr>
      <xdr:spPr>
        <a:xfrm>
          <a:off x="10934700" y="82991325"/>
          <a:ext cx="304800" cy="14859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647700</xdr:colOff>
      <xdr:row>392</xdr:row>
      <xdr:rowOff>190500</xdr:rowOff>
    </xdr:from>
    <xdr:to>
      <xdr:col>11</xdr:col>
      <xdr:colOff>333375</xdr:colOff>
      <xdr:row>417</xdr:row>
      <xdr:rowOff>180975</xdr:rowOff>
    </xdr:to>
    <xdr:sp macro="" textlink="">
      <xdr:nvSpPr>
        <xdr:cNvPr id="27" name="Right Brace 26">
          <a:extLst>
            <a:ext uri="{FF2B5EF4-FFF2-40B4-BE49-F238E27FC236}">
              <a16:creationId xmlns:a16="http://schemas.microsoft.com/office/drawing/2014/main" id="{38907AAE-9CA3-42DF-9B95-A8D290E7A755}"/>
            </a:ext>
          </a:extLst>
        </xdr:cNvPr>
        <xdr:cNvSpPr/>
      </xdr:nvSpPr>
      <xdr:spPr>
        <a:xfrm>
          <a:off x="10982325" y="84991575"/>
          <a:ext cx="609600" cy="56292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51"/>
  <sheetViews>
    <sheetView tabSelected="1" topLeftCell="A13" workbookViewId="0">
      <selection activeCell="B8" sqref="B8"/>
    </sheetView>
  </sheetViews>
  <sheetFormatPr defaultColWidth="9.140625" defaultRowHeight="15" x14ac:dyDescent="0.25"/>
  <cols>
    <col min="1" max="1" width="7.7109375" customWidth="1"/>
    <col min="2" max="2" width="52.42578125" customWidth="1"/>
    <col min="5" max="5" width="17.5703125" customWidth="1"/>
    <col min="7" max="7" width="16.140625" customWidth="1"/>
    <col min="9" max="9" width="15.42578125" customWidth="1"/>
    <col min="11" max="11" width="13.85546875" bestFit="1" customWidth="1"/>
    <col min="12" max="12" width="11" bestFit="1" customWidth="1"/>
  </cols>
  <sheetData>
    <row r="1" spans="1:13" ht="24" customHeight="1" x14ac:dyDescent="0.25">
      <c r="A1" s="313" t="s">
        <v>0</v>
      </c>
      <c r="B1" s="313"/>
      <c r="C1" s="313"/>
      <c r="D1" s="313"/>
    </row>
    <row r="2" spans="1:13" x14ac:dyDescent="0.25">
      <c r="M2" s="1"/>
    </row>
    <row r="5" spans="1:13" ht="15.75" x14ac:dyDescent="0.25">
      <c r="A5" s="258" t="s">
        <v>1</v>
      </c>
      <c r="B5" s="258"/>
      <c r="C5" s="258"/>
      <c r="D5" s="258"/>
      <c r="E5" s="258"/>
      <c r="F5" s="258"/>
      <c r="G5" s="258"/>
      <c r="H5" s="258"/>
      <c r="I5" s="258"/>
      <c r="J5" s="258"/>
    </row>
    <row r="6" spans="1:13" ht="15.75" x14ac:dyDescent="0.25">
      <c r="A6" s="314" t="s">
        <v>2</v>
      </c>
      <c r="B6" s="314"/>
      <c r="C6" s="314"/>
      <c r="D6" s="314"/>
      <c r="E6" s="314"/>
      <c r="F6" s="314"/>
      <c r="G6" s="314"/>
      <c r="H6" s="314"/>
      <c r="I6" s="314"/>
      <c r="J6" s="314"/>
    </row>
    <row r="9" spans="1:13" x14ac:dyDescent="0.25">
      <c r="A9" s="2"/>
      <c r="K9" s="3"/>
    </row>
    <row r="10" spans="1:13" x14ac:dyDescent="0.25">
      <c r="A10" s="2" t="s">
        <v>100</v>
      </c>
    </row>
    <row r="11" spans="1:13" x14ac:dyDescent="0.25">
      <c r="A11" s="259" t="s">
        <v>3</v>
      </c>
      <c r="B11" s="259" t="s">
        <v>4</v>
      </c>
      <c r="C11" s="260" t="s">
        <v>5</v>
      </c>
      <c r="D11" s="261"/>
      <c r="E11" s="264" t="s">
        <v>6</v>
      </c>
      <c r="F11" s="265" t="s">
        <v>7</v>
      </c>
      <c r="G11" s="266"/>
      <c r="H11" s="267"/>
      <c r="I11" s="260" t="s">
        <v>8</v>
      </c>
      <c r="J11" s="261"/>
    </row>
    <row r="12" spans="1:13" x14ac:dyDescent="0.25">
      <c r="A12" s="259"/>
      <c r="B12" s="259"/>
      <c r="C12" s="262"/>
      <c r="D12" s="263"/>
      <c r="E12" s="264"/>
      <c r="F12" s="268" t="s">
        <v>9</v>
      </c>
      <c r="G12" s="265" t="s">
        <v>10</v>
      </c>
      <c r="H12" s="267"/>
      <c r="I12" s="262"/>
      <c r="J12" s="263"/>
    </row>
    <row r="13" spans="1:13" x14ac:dyDescent="0.25">
      <c r="A13" s="259"/>
      <c r="B13" s="259"/>
      <c r="C13" s="4" t="s">
        <v>11</v>
      </c>
      <c r="D13" s="4" t="s">
        <v>12</v>
      </c>
      <c r="E13" s="264"/>
      <c r="F13" s="269"/>
      <c r="G13" s="4" t="s">
        <v>13</v>
      </c>
      <c r="H13" s="4" t="s">
        <v>14</v>
      </c>
      <c r="I13" s="4" t="s">
        <v>13</v>
      </c>
      <c r="J13" s="4" t="s">
        <v>14</v>
      </c>
    </row>
    <row r="14" spans="1:13" x14ac:dyDescent="0.25">
      <c r="A14" s="5" t="s">
        <v>15</v>
      </c>
      <c r="B14" s="5" t="s">
        <v>16</v>
      </c>
      <c r="C14" s="5" t="s">
        <v>17</v>
      </c>
      <c r="D14" s="5" t="s">
        <v>18</v>
      </c>
      <c r="E14" s="5" t="s">
        <v>19</v>
      </c>
      <c r="F14" s="5" t="s">
        <v>20</v>
      </c>
      <c r="G14" s="5" t="s">
        <v>21</v>
      </c>
      <c r="H14" s="5" t="s">
        <v>22</v>
      </c>
      <c r="I14" s="5" t="s">
        <v>23</v>
      </c>
      <c r="J14" s="5" t="s">
        <v>24</v>
      </c>
    </row>
    <row r="15" spans="1:13" x14ac:dyDescent="0.25">
      <c r="A15" s="6"/>
      <c r="B15" s="7"/>
      <c r="C15" s="8"/>
      <c r="D15" s="8"/>
      <c r="E15" s="9">
        <v>2660000000</v>
      </c>
      <c r="F15" s="10">
        <f>E15/E15*100%</f>
        <v>1</v>
      </c>
      <c r="G15" s="11">
        <f>G17+G37+G48+G60+G76+G86+G101+G110+G121+G134+G143+G151+G171+G195+G216+G224+G237+G246+G266+G277+G285+G293+G299+G309+G320+G330+G341+G349+G356+G366+G377+G385+G394+G403+G411+G420+G434+G442</f>
        <v>2629100000</v>
      </c>
      <c r="H15" s="12">
        <f>G15/E15*100%</f>
        <v>0.98838345864661659</v>
      </c>
      <c r="I15" s="11">
        <f>E15-G15</f>
        <v>30900000</v>
      </c>
      <c r="J15" s="12">
        <f>100%-H15</f>
        <v>1.1616541353383414E-2</v>
      </c>
    </row>
    <row r="16" spans="1:13" x14ac:dyDescent="0.25">
      <c r="A16" s="6" t="s">
        <v>25</v>
      </c>
      <c r="B16" s="7"/>
      <c r="C16" s="8"/>
      <c r="D16" s="8"/>
      <c r="E16" s="13"/>
      <c r="F16" s="10"/>
      <c r="G16" s="11"/>
      <c r="H16" s="12"/>
      <c r="I16" s="11"/>
      <c r="J16" s="12"/>
    </row>
    <row r="17" spans="1:10" ht="33" customHeight="1" x14ac:dyDescent="0.25">
      <c r="A17" s="14">
        <v>1</v>
      </c>
      <c r="B17" s="15" t="s">
        <v>26</v>
      </c>
      <c r="C17" s="16"/>
      <c r="D17" s="16"/>
      <c r="E17" s="17">
        <f>SUM(E18:E21)</f>
        <v>70000000</v>
      </c>
      <c r="F17" s="18">
        <v>0</v>
      </c>
      <c r="G17" s="19">
        <f>SUM(G18:G21)</f>
        <v>70000000</v>
      </c>
      <c r="H17" s="20">
        <f>G17/E17*100%</f>
        <v>1</v>
      </c>
      <c r="I17" s="19">
        <f>I18+I19+I20+I21</f>
        <v>70000000</v>
      </c>
      <c r="J17" s="20">
        <f t="shared" ref="J17" si="0">100%-H17</f>
        <v>0</v>
      </c>
    </row>
    <row r="18" spans="1:10" ht="15.75" x14ac:dyDescent="0.25">
      <c r="A18" s="22">
        <v>1</v>
      </c>
      <c r="B18" s="23" t="s">
        <v>27</v>
      </c>
      <c r="C18" s="24">
        <v>1</v>
      </c>
      <c r="D18" s="25" t="s">
        <v>28</v>
      </c>
      <c r="E18" s="192">
        <v>1500000</v>
      </c>
      <c r="F18" s="27">
        <v>0</v>
      </c>
      <c r="G18" s="200">
        <v>1500000</v>
      </c>
      <c r="H18" s="20">
        <v>0</v>
      </c>
      <c r="I18" s="200">
        <v>1500000</v>
      </c>
      <c r="J18" s="20">
        <v>0</v>
      </c>
    </row>
    <row r="19" spans="1:10" ht="99.75" customHeight="1" x14ac:dyDescent="0.25">
      <c r="A19" s="22">
        <v>2</v>
      </c>
      <c r="B19" s="191" t="s">
        <v>101</v>
      </c>
      <c r="C19" s="30">
        <v>5</v>
      </c>
      <c r="D19" s="25" t="s">
        <v>28</v>
      </c>
      <c r="E19" s="199">
        <f>G19</f>
        <v>5000000</v>
      </c>
      <c r="F19" s="27">
        <v>0</v>
      </c>
      <c r="G19" s="200">
        <v>5000000</v>
      </c>
      <c r="H19" s="20">
        <f>F19</f>
        <v>0</v>
      </c>
      <c r="I19" s="200">
        <v>5000000</v>
      </c>
      <c r="J19" s="20">
        <v>0</v>
      </c>
    </row>
    <row r="20" spans="1:10" ht="15" customHeight="1" x14ac:dyDescent="0.25">
      <c r="A20" s="22">
        <v>3</v>
      </c>
      <c r="B20" s="23" t="s">
        <v>78</v>
      </c>
      <c r="C20" s="24">
        <v>1</v>
      </c>
      <c r="D20" s="25" t="s">
        <v>64</v>
      </c>
      <c r="E20" s="192">
        <v>6000000</v>
      </c>
      <c r="F20" s="27">
        <v>0</v>
      </c>
      <c r="G20" s="200">
        <f>E20</f>
        <v>6000000</v>
      </c>
      <c r="H20" s="20">
        <f>F20</f>
        <v>0</v>
      </c>
      <c r="I20" s="28">
        <f>G20</f>
        <v>6000000</v>
      </c>
      <c r="J20" s="20">
        <v>0</v>
      </c>
    </row>
    <row r="21" spans="1:10" ht="36.75" customHeight="1" x14ac:dyDescent="0.25">
      <c r="A21" s="31">
        <v>4</v>
      </c>
      <c r="B21" s="202" t="s">
        <v>102</v>
      </c>
      <c r="C21" s="24">
        <v>1</v>
      </c>
      <c r="D21" s="25" t="s">
        <v>28</v>
      </c>
      <c r="E21" s="192">
        <v>57500000</v>
      </c>
      <c r="F21" s="27">
        <v>0</v>
      </c>
      <c r="G21" s="200">
        <f>E21</f>
        <v>57500000</v>
      </c>
      <c r="H21" s="20">
        <f>F21</f>
        <v>0</v>
      </c>
      <c r="I21" s="28">
        <f>G21</f>
        <v>57500000</v>
      </c>
      <c r="J21" s="20">
        <v>0</v>
      </c>
    </row>
    <row r="22" spans="1:10" x14ac:dyDescent="0.25">
      <c r="A22" s="32"/>
      <c r="B22" s="33"/>
      <c r="C22" s="34"/>
      <c r="D22" s="35"/>
      <c r="E22" s="193"/>
      <c r="F22" s="28"/>
      <c r="G22" s="200"/>
      <c r="H22" s="20"/>
      <c r="I22" s="28"/>
      <c r="J22" s="37"/>
    </row>
    <row r="23" spans="1:10" ht="30" hidden="1" x14ac:dyDescent="0.25">
      <c r="A23" s="14">
        <v>2</v>
      </c>
      <c r="B23" s="38" t="s">
        <v>31</v>
      </c>
      <c r="C23" s="16"/>
      <c r="D23" s="16"/>
      <c r="E23" s="194">
        <v>30000000</v>
      </c>
      <c r="F23" s="18">
        <v>0</v>
      </c>
      <c r="G23" s="19">
        <f>SUM(G24:G33)</f>
        <v>0</v>
      </c>
      <c r="H23" s="20">
        <f>G23/E23*100%</f>
        <v>0</v>
      </c>
      <c r="I23" s="28">
        <f>E23-G23</f>
        <v>30000000</v>
      </c>
      <c r="J23" s="20">
        <f t="shared" ref="J23:J33" si="1">100%-H23</f>
        <v>1</v>
      </c>
    </row>
    <row r="24" spans="1:10" hidden="1" x14ac:dyDescent="0.25">
      <c r="A24" s="26"/>
      <c r="B24" s="39" t="s">
        <v>32</v>
      </c>
      <c r="C24" s="40">
        <v>1</v>
      </c>
      <c r="D24" s="40" t="s">
        <v>28</v>
      </c>
      <c r="E24" s="195">
        <v>600000</v>
      </c>
      <c r="F24" s="27">
        <v>0</v>
      </c>
      <c r="G24" s="200">
        <v>0</v>
      </c>
      <c r="H24" s="20">
        <f t="shared" ref="H24:H34" si="2">G24/E24*100%</f>
        <v>0</v>
      </c>
      <c r="I24" s="28">
        <f t="shared" ref="I24:I33" si="3">E24-G24</f>
        <v>600000</v>
      </c>
      <c r="J24" s="20">
        <f t="shared" si="1"/>
        <v>1</v>
      </c>
    </row>
    <row r="25" spans="1:10" hidden="1" x14ac:dyDescent="0.25">
      <c r="A25" s="26"/>
      <c r="B25" s="42" t="s">
        <v>33</v>
      </c>
      <c r="C25" s="40">
        <v>1</v>
      </c>
      <c r="D25" s="40" t="s">
        <v>28</v>
      </c>
      <c r="E25" s="195">
        <v>2000000</v>
      </c>
      <c r="F25" s="27">
        <v>0</v>
      </c>
      <c r="G25" s="200">
        <v>0</v>
      </c>
      <c r="H25" s="20">
        <f t="shared" si="2"/>
        <v>0</v>
      </c>
      <c r="I25" s="28">
        <f t="shared" si="3"/>
        <v>2000000</v>
      </c>
      <c r="J25" s="20">
        <f t="shared" si="1"/>
        <v>1</v>
      </c>
    </row>
    <row r="26" spans="1:10" hidden="1" x14ac:dyDescent="0.25">
      <c r="A26" s="26"/>
      <c r="B26" s="43" t="s">
        <v>34</v>
      </c>
      <c r="C26" s="40">
        <v>20</v>
      </c>
      <c r="D26" s="40" t="s">
        <v>35</v>
      </c>
      <c r="E26" s="195">
        <v>8400000</v>
      </c>
      <c r="F26" s="27">
        <v>0</v>
      </c>
      <c r="G26" s="200">
        <v>0</v>
      </c>
      <c r="H26" s="20">
        <f t="shared" si="2"/>
        <v>0</v>
      </c>
      <c r="I26" s="28">
        <f t="shared" si="3"/>
        <v>8400000</v>
      </c>
      <c r="J26" s="20">
        <f t="shared" si="1"/>
        <v>1</v>
      </c>
    </row>
    <row r="27" spans="1:10" hidden="1" x14ac:dyDescent="0.25">
      <c r="A27" s="44"/>
      <c r="B27" s="45" t="s">
        <v>36</v>
      </c>
      <c r="C27" s="40">
        <v>1</v>
      </c>
      <c r="D27" s="40" t="s">
        <v>37</v>
      </c>
      <c r="E27" s="195">
        <v>6000000</v>
      </c>
      <c r="F27" s="27">
        <v>0</v>
      </c>
      <c r="G27" s="200">
        <v>0</v>
      </c>
      <c r="H27" s="20">
        <f t="shared" si="2"/>
        <v>0</v>
      </c>
      <c r="I27" s="28">
        <f t="shared" si="3"/>
        <v>6000000</v>
      </c>
      <c r="J27" s="20">
        <f t="shared" si="1"/>
        <v>1</v>
      </c>
    </row>
    <row r="28" spans="1:10" hidden="1" x14ac:dyDescent="0.25">
      <c r="A28" s="46"/>
      <c r="B28" s="47" t="s">
        <v>38</v>
      </c>
      <c r="C28" s="40">
        <v>1</v>
      </c>
      <c r="D28" s="40" t="s">
        <v>28</v>
      </c>
      <c r="E28" s="195">
        <v>1150000</v>
      </c>
      <c r="F28" s="27">
        <v>0</v>
      </c>
      <c r="G28" s="200">
        <v>0</v>
      </c>
      <c r="H28" s="20">
        <f t="shared" si="2"/>
        <v>0</v>
      </c>
      <c r="I28" s="28">
        <f t="shared" si="3"/>
        <v>1150000</v>
      </c>
      <c r="J28" s="20">
        <f t="shared" si="1"/>
        <v>1</v>
      </c>
    </row>
    <row r="29" spans="1:10" hidden="1" x14ac:dyDescent="0.25">
      <c r="A29" s="46"/>
      <c r="B29" s="48" t="s">
        <v>39</v>
      </c>
      <c r="C29" s="40">
        <v>1</v>
      </c>
      <c r="D29" s="40" t="s">
        <v>37</v>
      </c>
      <c r="E29" s="195">
        <v>2040000</v>
      </c>
      <c r="F29" s="27">
        <v>0</v>
      </c>
      <c r="G29" s="200">
        <v>0</v>
      </c>
      <c r="H29" s="20">
        <f t="shared" si="2"/>
        <v>0</v>
      </c>
      <c r="I29" s="28">
        <f t="shared" si="3"/>
        <v>2040000</v>
      </c>
      <c r="J29" s="20">
        <f t="shared" si="1"/>
        <v>1</v>
      </c>
    </row>
    <row r="30" spans="1:10" hidden="1" x14ac:dyDescent="0.25">
      <c r="A30" s="46"/>
      <c r="B30" s="48" t="s">
        <v>40</v>
      </c>
      <c r="C30" s="40">
        <v>1</v>
      </c>
      <c r="D30" s="40" t="s">
        <v>28</v>
      </c>
      <c r="E30" s="195">
        <v>3000000</v>
      </c>
      <c r="F30" s="27">
        <v>0</v>
      </c>
      <c r="G30" s="200">
        <v>0</v>
      </c>
      <c r="H30" s="20">
        <f t="shared" si="2"/>
        <v>0</v>
      </c>
      <c r="I30" s="28">
        <f t="shared" si="3"/>
        <v>3000000</v>
      </c>
      <c r="J30" s="20">
        <f t="shared" si="1"/>
        <v>1</v>
      </c>
    </row>
    <row r="31" spans="1:10" hidden="1" x14ac:dyDescent="0.25">
      <c r="A31" s="46"/>
      <c r="B31" s="48" t="s">
        <v>41</v>
      </c>
      <c r="C31" s="40">
        <v>5</v>
      </c>
      <c r="D31" s="40" t="s">
        <v>35</v>
      </c>
      <c r="E31" s="195">
        <v>3000000</v>
      </c>
      <c r="F31" s="27">
        <v>0</v>
      </c>
      <c r="G31" s="200">
        <v>0</v>
      </c>
      <c r="H31" s="20">
        <f t="shared" si="2"/>
        <v>0</v>
      </c>
      <c r="I31" s="28">
        <f t="shared" si="3"/>
        <v>3000000</v>
      </c>
      <c r="J31" s="20">
        <f t="shared" si="1"/>
        <v>1</v>
      </c>
    </row>
    <row r="32" spans="1:10" hidden="1" x14ac:dyDescent="0.25">
      <c r="A32" s="46"/>
      <c r="B32" s="49" t="s">
        <v>42</v>
      </c>
      <c r="C32" s="40">
        <v>6</v>
      </c>
      <c r="D32" s="40" t="s">
        <v>35</v>
      </c>
      <c r="E32" s="195">
        <v>1500000</v>
      </c>
      <c r="F32" s="27">
        <v>0</v>
      </c>
      <c r="G32" s="200">
        <v>0</v>
      </c>
      <c r="H32" s="20">
        <f t="shared" si="2"/>
        <v>0</v>
      </c>
      <c r="I32" s="28">
        <f t="shared" si="3"/>
        <v>1500000</v>
      </c>
      <c r="J32" s="20">
        <f t="shared" si="1"/>
        <v>1</v>
      </c>
    </row>
    <row r="33" spans="1:14" hidden="1" x14ac:dyDescent="0.25">
      <c r="A33" s="46"/>
      <c r="B33" s="50" t="s">
        <v>43</v>
      </c>
      <c r="C33" s="40">
        <v>1</v>
      </c>
      <c r="D33" s="40" t="s">
        <v>28</v>
      </c>
      <c r="E33" s="195">
        <v>1310000</v>
      </c>
      <c r="F33" s="27">
        <v>0</v>
      </c>
      <c r="G33" s="200">
        <v>0</v>
      </c>
      <c r="H33" s="20">
        <f t="shared" si="2"/>
        <v>0</v>
      </c>
      <c r="I33" s="28">
        <f t="shared" si="3"/>
        <v>1310000</v>
      </c>
      <c r="J33" s="20">
        <f t="shared" si="1"/>
        <v>1</v>
      </c>
    </row>
    <row r="34" spans="1:14" hidden="1" x14ac:dyDescent="0.25">
      <c r="A34" s="32"/>
      <c r="B34" s="51" t="s">
        <v>44</v>
      </c>
      <c r="C34" s="52">
        <v>1</v>
      </c>
      <c r="D34" s="52" t="s">
        <v>37</v>
      </c>
      <c r="E34" s="195">
        <v>1000000</v>
      </c>
      <c r="F34" s="53" t="s">
        <v>45</v>
      </c>
      <c r="G34" s="200">
        <v>0</v>
      </c>
      <c r="H34" s="20">
        <f t="shared" si="2"/>
        <v>0</v>
      </c>
      <c r="I34" s="41">
        <v>1000000</v>
      </c>
      <c r="J34" s="20">
        <v>1</v>
      </c>
    </row>
    <row r="35" spans="1:14" x14ac:dyDescent="0.25">
      <c r="A35" s="54"/>
      <c r="B35" s="55"/>
      <c r="C35" s="54"/>
      <c r="D35" s="54"/>
      <c r="E35" s="196"/>
      <c r="F35" s="57"/>
      <c r="G35" s="201"/>
      <c r="H35" s="58"/>
      <c r="I35" s="56"/>
      <c r="J35" s="58"/>
      <c r="N35" t="s">
        <v>197</v>
      </c>
    </row>
    <row r="36" spans="1:14" x14ac:dyDescent="0.25">
      <c r="A36" s="6" t="s">
        <v>46</v>
      </c>
      <c r="B36" s="59"/>
      <c r="C36" s="8"/>
      <c r="D36" s="8"/>
      <c r="E36" s="197"/>
      <c r="F36" s="10"/>
      <c r="G36" s="11"/>
      <c r="H36" s="12"/>
      <c r="I36" s="11"/>
      <c r="J36" s="12"/>
    </row>
    <row r="37" spans="1:14" ht="30" x14ac:dyDescent="0.25">
      <c r="A37" s="16">
        <v>1</v>
      </c>
      <c r="B37" s="60" t="s">
        <v>26</v>
      </c>
      <c r="C37" s="16"/>
      <c r="D37" s="16"/>
      <c r="E37" s="193">
        <f>SUM(E38:E45)</f>
        <v>70000000</v>
      </c>
      <c r="F37" s="18">
        <v>0</v>
      </c>
      <c r="G37" s="19">
        <f>SUM(G38:G45)</f>
        <v>70000000</v>
      </c>
      <c r="H37" s="20">
        <v>0</v>
      </c>
      <c r="I37" s="28">
        <f>E37-G37</f>
        <v>0</v>
      </c>
      <c r="J37" s="20">
        <v>0</v>
      </c>
    </row>
    <row r="38" spans="1:14" ht="15.75" x14ac:dyDescent="0.25">
      <c r="A38" s="61">
        <v>1</v>
      </c>
      <c r="B38" s="23" t="s">
        <v>27</v>
      </c>
      <c r="C38" s="24">
        <v>1</v>
      </c>
      <c r="D38" s="25" t="s">
        <v>28</v>
      </c>
      <c r="E38" s="192">
        <v>1500000</v>
      </c>
      <c r="F38" s="27">
        <v>0</v>
      </c>
      <c r="G38" s="200">
        <v>1500000</v>
      </c>
      <c r="H38" s="20">
        <v>0</v>
      </c>
      <c r="I38" s="28">
        <f t="shared" ref="I38:I45" si="4">E38-G38</f>
        <v>0</v>
      </c>
      <c r="J38" s="20">
        <v>0</v>
      </c>
    </row>
    <row r="39" spans="1:14" ht="26.25" customHeight="1" x14ac:dyDescent="0.25">
      <c r="A39" s="61">
        <v>2</v>
      </c>
      <c r="B39" s="204" t="s">
        <v>103</v>
      </c>
      <c r="C39" s="24">
        <v>1</v>
      </c>
      <c r="D39" s="25" t="s">
        <v>28</v>
      </c>
      <c r="E39" s="205">
        <v>4000000</v>
      </c>
      <c r="F39" s="206">
        <v>0</v>
      </c>
      <c r="G39" s="208">
        <f t="shared" ref="G39:G45" si="5">E39</f>
        <v>4000000</v>
      </c>
      <c r="H39" s="207">
        <v>0</v>
      </c>
      <c r="I39" s="208">
        <f t="shared" si="4"/>
        <v>0</v>
      </c>
      <c r="J39" s="20">
        <v>0</v>
      </c>
    </row>
    <row r="40" spans="1:14" ht="15.75" x14ac:dyDescent="0.25">
      <c r="A40" s="61">
        <v>3</v>
      </c>
      <c r="B40" s="23" t="s">
        <v>104</v>
      </c>
      <c r="C40" s="24">
        <v>1</v>
      </c>
      <c r="D40" s="25" t="s">
        <v>28</v>
      </c>
      <c r="E40" s="192">
        <v>14000000</v>
      </c>
      <c r="F40" s="27">
        <v>0</v>
      </c>
      <c r="G40" s="200">
        <f t="shared" si="5"/>
        <v>14000000</v>
      </c>
      <c r="H40" s="20">
        <v>0</v>
      </c>
      <c r="I40" s="200">
        <f t="shared" si="4"/>
        <v>0</v>
      </c>
      <c r="J40" s="20">
        <v>0</v>
      </c>
    </row>
    <row r="41" spans="1:14" ht="35.25" customHeight="1" x14ac:dyDescent="0.25">
      <c r="A41" s="61">
        <v>4</v>
      </c>
      <c r="B41" s="204" t="s">
        <v>105</v>
      </c>
      <c r="C41" s="24">
        <v>1</v>
      </c>
      <c r="D41" s="25" t="s">
        <v>28</v>
      </c>
      <c r="E41" s="198">
        <v>14600000</v>
      </c>
      <c r="F41" s="27">
        <v>0</v>
      </c>
      <c r="G41" s="200">
        <f t="shared" si="5"/>
        <v>14600000</v>
      </c>
      <c r="H41" s="20">
        <v>0</v>
      </c>
      <c r="I41" s="200">
        <f t="shared" si="4"/>
        <v>0</v>
      </c>
      <c r="J41" s="20">
        <v>0</v>
      </c>
    </row>
    <row r="42" spans="1:14" ht="32.25" customHeight="1" x14ac:dyDescent="0.25">
      <c r="A42" s="61">
        <v>5</v>
      </c>
      <c r="B42" s="204" t="s">
        <v>106</v>
      </c>
      <c r="C42" s="24">
        <v>1</v>
      </c>
      <c r="D42" s="25" t="s">
        <v>28</v>
      </c>
      <c r="E42" s="198">
        <v>15975000</v>
      </c>
      <c r="F42" s="27">
        <v>0</v>
      </c>
      <c r="G42" s="200">
        <f t="shared" si="5"/>
        <v>15975000</v>
      </c>
      <c r="H42" s="20">
        <v>0</v>
      </c>
      <c r="I42" s="200">
        <v>0</v>
      </c>
      <c r="J42" s="20">
        <v>0</v>
      </c>
    </row>
    <row r="43" spans="1:14" ht="18" customHeight="1" x14ac:dyDescent="0.25">
      <c r="A43" s="61">
        <v>6</v>
      </c>
      <c r="B43" s="204" t="s">
        <v>107</v>
      </c>
      <c r="C43" s="24">
        <v>1</v>
      </c>
      <c r="D43" s="25" t="s">
        <v>28</v>
      </c>
      <c r="E43" s="198">
        <v>10000000</v>
      </c>
      <c r="F43" s="27">
        <v>0</v>
      </c>
      <c r="G43" s="200">
        <f t="shared" si="5"/>
        <v>10000000</v>
      </c>
      <c r="H43" s="20">
        <v>0</v>
      </c>
      <c r="I43" s="200">
        <v>0</v>
      </c>
      <c r="J43" s="20">
        <v>0</v>
      </c>
    </row>
    <row r="44" spans="1:14" ht="20.25" customHeight="1" x14ac:dyDescent="0.25">
      <c r="A44" s="61">
        <v>7</v>
      </c>
      <c r="B44" s="204" t="s">
        <v>108</v>
      </c>
      <c r="C44" s="24">
        <v>1</v>
      </c>
      <c r="D44" s="25" t="s">
        <v>28</v>
      </c>
      <c r="E44" s="198">
        <v>4925000</v>
      </c>
      <c r="F44" s="27">
        <v>0</v>
      </c>
      <c r="G44" s="200">
        <f t="shared" si="5"/>
        <v>4925000</v>
      </c>
      <c r="H44" s="20">
        <v>0</v>
      </c>
      <c r="I44" s="200">
        <v>0</v>
      </c>
      <c r="J44" s="20">
        <v>0</v>
      </c>
    </row>
    <row r="45" spans="1:14" ht="15.75" x14ac:dyDescent="0.25">
      <c r="A45" s="61">
        <v>8</v>
      </c>
      <c r="B45" s="23" t="s">
        <v>109</v>
      </c>
      <c r="C45" s="24">
        <v>1</v>
      </c>
      <c r="D45" s="25" t="s">
        <v>28</v>
      </c>
      <c r="E45" s="192">
        <v>5000000</v>
      </c>
      <c r="F45" s="27">
        <v>0</v>
      </c>
      <c r="G45" s="200">
        <f t="shared" si="5"/>
        <v>5000000</v>
      </c>
      <c r="H45" s="20">
        <v>0</v>
      </c>
      <c r="I45" s="200">
        <f t="shared" si="4"/>
        <v>0</v>
      </c>
      <c r="J45" s="20">
        <f t="shared" ref="J45" si="6">100%-H45</f>
        <v>1</v>
      </c>
    </row>
    <row r="46" spans="1:14" ht="15.75" x14ac:dyDescent="0.25">
      <c r="A46" s="62"/>
      <c r="B46" s="63"/>
      <c r="C46" s="64"/>
      <c r="D46" s="65"/>
      <c r="E46" s="66"/>
      <c r="F46" s="27"/>
      <c r="G46" s="200"/>
      <c r="H46" s="20"/>
      <c r="I46" s="28"/>
      <c r="J46" s="20"/>
    </row>
    <row r="47" spans="1:14" x14ac:dyDescent="0.25">
      <c r="A47" s="67" t="s">
        <v>47</v>
      </c>
      <c r="B47" s="270" t="s">
        <v>48</v>
      </c>
      <c r="C47" s="271"/>
      <c r="D47" s="271"/>
      <c r="E47" s="271"/>
      <c r="F47" s="271"/>
      <c r="G47" s="271"/>
      <c r="H47" s="271"/>
      <c r="I47" s="271"/>
      <c r="J47" s="272"/>
    </row>
    <row r="48" spans="1:14" s="68" customFormat="1" ht="30" x14ac:dyDescent="0.25">
      <c r="A48" s="16">
        <v>1</v>
      </c>
      <c r="B48" s="60" t="s">
        <v>26</v>
      </c>
      <c r="C48" s="16"/>
      <c r="D48" s="16"/>
      <c r="E48" s="17">
        <f>SUM(E49:E57)</f>
        <v>70000000</v>
      </c>
      <c r="F48" s="18">
        <v>0</v>
      </c>
      <c r="G48" s="19">
        <f>SUM(G49:G57)</f>
        <v>70000000</v>
      </c>
      <c r="H48" s="20">
        <f>G48/E48*100%</f>
        <v>1</v>
      </c>
      <c r="I48" s="28">
        <f>E48-G48</f>
        <v>0</v>
      </c>
      <c r="J48" s="20">
        <f t="shared" ref="J48" si="7">100%-H48</f>
        <v>0</v>
      </c>
    </row>
    <row r="49" spans="1:10" ht="15.75" x14ac:dyDescent="0.25">
      <c r="A49" s="69">
        <v>1</v>
      </c>
      <c r="B49" s="70" t="s">
        <v>27</v>
      </c>
      <c r="C49" s="69">
        <v>1</v>
      </c>
      <c r="D49" s="71" t="s">
        <v>28</v>
      </c>
      <c r="E49" s="72">
        <v>1500000</v>
      </c>
      <c r="F49" s="73">
        <v>0</v>
      </c>
      <c r="G49" s="74">
        <f>E49</f>
        <v>1500000</v>
      </c>
      <c r="H49" s="73">
        <v>0</v>
      </c>
      <c r="I49" s="75">
        <v>0</v>
      </c>
      <c r="J49" s="76">
        <v>0</v>
      </c>
    </row>
    <row r="50" spans="1:10" ht="42" customHeight="1" x14ac:dyDescent="0.25">
      <c r="A50" s="69">
        <v>2</v>
      </c>
      <c r="B50" s="203" t="s">
        <v>110</v>
      </c>
      <c r="C50" s="69">
        <v>1</v>
      </c>
      <c r="D50" s="71" t="s">
        <v>28</v>
      </c>
      <c r="E50" s="72">
        <v>5000000</v>
      </c>
      <c r="F50" s="77">
        <v>0</v>
      </c>
      <c r="G50" s="78">
        <f t="shared" ref="G50:G57" si="8">E50</f>
        <v>5000000</v>
      </c>
      <c r="H50" s="77">
        <f>F50</f>
        <v>0</v>
      </c>
      <c r="I50" s="79">
        <v>0</v>
      </c>
      <c r="J50" s="80">
        <v>0</v>
      </c>
    </row>
    <row r="51" spans="1:10" ht="15.75" x14ac:dyDescent="0.25">
      <c r="A51" s="69">
        <v>3</v>
      </c>
      <c r="B51" s="70" t="s">
        <v>111</v>
      </c>
      <c r="C51" s="69">
        <v>1</v>
      </c>
      <c r="D51" s="71" t="s">
        <v>28</v>
      </c>
      <c r="E51" s="72">
        <v>27000000</v>
      </c>
      <c r="F51" s="73">
        <v>0</v>
      </c>
      <c r="G51" s="74">
        <f t="shared" si="8"/>
        <v>27000000</v>
      </c>
      <c r="H51" s="73">
        <v>0</v>
      </c>
      <c r="I51" s="75">
        <v>0</v>
      </c>
      <c r="J51" s="76">
        <v>0</v>
      </c>
    </row>
    <row r="52" spans="1:10" ht="15.75" x14ac:dyDescent="0.25">
      <c r="A52" s="69">
        <v>4</v>
      </c>
      <c r="B52" s="70" t="s">
        <v>53</v>
      </c>
      <c r="C52" s="69">
        <v>10</v>
      </c>
      <c r="D52" s="71" t="s">
        <v>112</v>
      </c>
      <c r="E52" s="72">
        <v>7500000</v>
      </c>
      <c r="F52" s="73">
        <v>0</v>
      </c>
      <c r="G52" s="74">
        <f t="shared" si="8"/>
        <v>7500000</v>
      </c>
      <c r="H52" s="73">
        <v>0</v>
      </c>
      <c r="I52" s="75">
        <v>0</v>
      </c>
      <c r="J52" s="76">
        <v>0</v>
      </c>
    </row>
    <row r="53" spans="1:10" ht="15.75" x14ac:dyDescent="0.25">
      <c r="A53" s="69">
        <v>5</v>
      </c>
      <c r="B53" s="70" t="s">
        <v>113</v>
      </c>
      <c r="C53" s="69">
        <v>1</v>
      </c>
      <c r="D53" s="71" t="s">
        <v>28</v>
      </c>
      <c r="E53" s="72">
        <v>6500000</v>
      </c>
      <c r="F53" s="77">
        <v>0</v>
      </c>
      <c r="G53" s="78">
        <f t="shared" si="8"/>
        <v>6500000</v>
      </c>
      <c r="H53" s="77">
        <v>0</v>
      </c>
      <c r="I53" s="79">
        <v>0</v>
      </c>
      <c r="J53" s="80">
        <v>0</v>
      </c>
    </row>
    <row r="54" spans="1:10" ht="15.75" x14ac:dyDescent="0.25">
      <c r="A54" s="69">
        <v>6</v>
      </c>
      <c r="B54" s="81" t="s">
        <v>114</v>
      </c>
      <c r="C54" s="69">
        <v>10</v>
      </c>
      <c r="D54" s="71" t="s">
        <v>51</v>
      </c>
      <c r="E54" s="72">
        <v>7000000</v>
      </c>
      <c r="F54" s="73">
        <v>0</v>
      </c>
      <c r="G54" s="74">
        <f t="shared" si="8"/>
        <v>7000000</v>
      </c>
      <c r="H54" s="73">
        <v>0</v>
      </c>
      <c r="I54" s="75">
        <v>0</v>
      </c>
      <c r="J54" s="76">
        <v>0</v>
      </c>
    </row>
    <row r="55" spans="1:10" ht="15.75" x14ac:dyDescent="0.25">
      <c r="A55" s="69"/>
      <c r="B55" s="81" t="s">
        <v>115</v>
      </c>
      <c r="C55" s="69">
        <v>1</v>
      </c>
      <c r="D55" s="71" t="s">
        <v>51</v>
      </c>
      <c r="E55" s="72">
        <v>3200000</v>
      </c>
      <c r="F55" s="73">
        <v>0</v>
      </c>
      <c r="G55" s="74">
        <f t="shared" si="8"/>
        <v>3200000</v>
      </c>
      <c r="H55" s="73">
        <v>0</v>
      </c>
      <c r="I55" s="75">
        <v>0</v>
      </c>
      <c r="J55" s="76">
        <v>0</v>
      </c>
    </row>
    <row r="56" spans="1:10" ht="15.75" x14ac:dyDescent="0.25">
      <c r="A56" s="69"/>
      <c r="B56" s="81" t="s">
        <v>116</v>
      </c>
      <c r="C56" s="69">
        <v>62</v>
      </c>
      <c r="D56" s="71" t="s">
        <v>117</v>
      </c>
      <c r="E56" s="72">
        <v>9300000</v>
      </c>
      <c r="F56" s="73">
        <v>0</v>
      </c>
      <c r="G56" s="74">
        <f t="shared" si="8"/>
        <v>9300000</v>
      </c>
      <c r="H56" s="73">
        <v>0</v>
      </c>
      <c r="I56" s="75">
        <v>0</v>
      </c>
      <c r="J56" s="76">
        <v>0</v>
      </c>
    </row>
    <row r="57" spans="1:10" ht="15.75" x14ac:dyDescent="0.25">
      <c r="A57" s="69">
        <v>7</v>
      </c>
      <c r="B57" s="70" t="s">
        <v>118</v>
      </c>
      <c r="C57" s="69">
        <v>2</v>
      </c>
      <c r="D57" s="71" t="s">
        <v>119</v>
      </c>
      <c r="E57" s="72">
        <v>3000000</v>
      </c>
      <c r="F57" s="73">
        <v>0</v>
      </c>
      <c r="G57" s="74">
        <f t="shared" si="8"/>
        <v>3000000</v>
      </c>
      <c r="H57" s="73">
        <v>0</v>
      </c>
      <c r="I57" s="75">
        <v>0</v>
      </c>
      <c r="J57" s="76">
        <v>0</v>
      </c>
    </row>
    <row r="58" spans="1:10" ht="15.75" x14ac:dyDescent="0.25">
      <c r="A58" s="82"/>
      <c r="B58" s="83"/>
      <c r="C58" s="84"/>
      <c r="D58" s="85"/>
      <c r="E58" s="86"/>
      <c r="F58" s="73"/>
      <c r="G58" s="74"/>
      <c r="H58" s="73"/>
      <c r="I58" s="75"/>
      <c r="J58" s="76"/>
    </row>
    <row r="59" spans="1:10" x14ac:dyDescent="0.25">
      <c r="A59" s="67" t="s">
        <v>50</v>
      </c>
      <c r="B59" s="270"/>
      <c r="C59" s="271"/>
      <c r="D59" s="271"/>
      <c r="E59" s="271"/>
      <c r="F59" s="271"/>
      <c r="G59" s="271"/>
      <c r="H59" s="271"/>
      <c r="I59" s="271"/>
      <c r="J59" s="272"/>
    </row>
    <row r="60" spans="1:10" s="68" customFormat="1" ht="30" x14ac:dyDescent="0.25">
      <c r="A60" s="16">
        <v>1</v>
      </c>
      <c r="B60" s="60" t="s">
        <v>26</v>
      </c>
      <c r="C60" s="16"/>
      <c r="D60" s="16"/>
      <c r="E60" s="17">
        <f>E61+E62+E63+E64+E65+E66+E67+E68+E69+E70+E71+E72+E73+E74</f>
        <v>70000000</v>
      </c>
      <c r="F60" s="18">
        <v>0</v>
      </c>
      <c r="G60" s="19">
        <v>70000000</v>
      </c>
      <c r="H60" s="20">
        <v>0</v>
      </c>
      <c r="I60" s="28">
        <v>0</v>
      </c>
      <c r="J60" s="20">
        <v>0</v>
      </c>
    </row>
    <row r="61" spans="1:10" ht="15.75" x14ac:dyDescent="0.25">
      <c r="A61" s="71">
        <v>1</v>
      </c>
      <c r="B61" s="87" t="s">
        <v>27</v>
      </c>
      <c r="C61" s="88">
        <v>1</v>
      </c>
      <c r="D61" s="88" t="s">
        <v>28</v>
      </c>
      <c r="E61" s="89">
        <f>C61*1500000</f>
        <v>1500000</v>
      </c>
      <c r="F61" s="77">
        <v>0</v>
      </c>
      <c r="G61" s="78">
        <f>E61</f>
        <v>1500000</v>
      </c>
      <c r="H61" s="77">
        <v>0</v>
      </c>
      <c r="I61" s="79">
        <v>0</v>
      </c>
      <c r="J61" s="80">
        <v>0</v>
      </c>
    </row>
    <row r="62" spans="1:10" ht="36.75" customHeight="1" x14ac:dyDescent="0.25">
      <c r="A62" s="71">
        <v>2</v>
      </c>
      <c r="B62" s="209" t="s">
        <v>120</v>
      </c>
      <c r="C62" s="88">
        <v>1</v>
      </c>
      <c r="D62" s="88" t="s">
        <v>51</v>
      </c>
      <c r="E62" s="89">
        <v>5000000</v>
      </c>
      <c r="F62" s="77">
        <v>0</v>
      </c>
      <c r="G62" s="78">
        <f t="shared" ref="G62:G73" si="9">E62</f>
        <v>5000000</v>
      </c>
      <c r="H62" s="77">
        <v>0</v>
      </c>
      <c r="I62" s="79">
        <v>0</v>
      </c>
      <c r="J62" s="80">
        <v>0</v>
      </c>
    </row>
    <row r="63" spans="1:10" ht="15.75" x14ac:dyDescent="0.25">
      <c r="A63" s="71">
        <v>3</v>
      </c>
      <c r="B63" s="87" t="s">
        <v>121</v>
      </c>
      <c r="C63" s="88">
        <v>1</v>
      </c>
      <c r="D63" s="88" t="s">
        <v>28</v>
      </c>
      <c r="E63" s="89">
        <v>10000000</v>
      </c>
      <c r="F63" s="77">
        <v>0</v>
      </c>
      <c r="G63" s="78">
        <f t="shared" si="9"/>
        <v>10000000</v>
      </c>
      <c r="H63" s="77">
        <v>0</v>
      </c>
      <c r="I63" s="79">
        <v>0</v>
      </c>
      <c r="J63" s="80">
        <v>0</v>
      </c>
    </row>
    <row r="64" spans="1:10" ht="37.5" customHeight="1" x14ac:dyDescent="0.25">
      <c r="A64" s="71">
        <v>4</v>
      </c>
      <c r="B64" s="209" t="s">
        <v>122</v>
      </c>
      <c r="C64" s="88">
        <v>1</v>
      </c>
      <c r="D64" s="88" t="s">
        <v>28</v>
      </c>
      <c r="E64" s="89">
        <v>20000000</v>
      </c>
      <c r="F64" s="77">
        <v>0</v>
      </c>
      <c r="G64" s="78">
        <f t="shared" si="9"/>
        <v>20000000</v>
      </c>
      <c r="H64" s="77">
        <v>0</v>
      </c>
      <c r="I64" s="79">
        <v>0</v>
      </c>
      <c r="J64" s="80">
        <v>0</v>
      </c>
    </row>
    <row r="65" spans="1:10" ht="15.75" x14ac:dyDescent="0.25">
      <c r="A65" s="71">
        <v>5</v>
      </c>
      <c r="B65" s="87" t="s">
        <v>123</v>
      </c>
      <c r="C65" s="88">
        <v>1</v>
      </c>
      <c r="D65" s="88" t="s">
        <v>124</v>
      </c>
      <c r="E65" s="89">
        <v>15000000</v>
      </c>
      <c r="F65" s="77">
        <v>0</v>
      </c>
      <c r="G65" s="78">
        <f>E65</f>
        <v>15000000</v>
      </c>
      <c r="H65" s="77">
        <v>0</v>
      </c>
      <c r="I65" s="79">
        <v>0</v>
      </c>
      <c r="J65" s="80">
        <v>0</v>
      </c>
    </row>
    <row r="66" spans="1:10" ht="15.75" x14ac:dyDescent="0.25">
      <c r="A66" s="71">
        <v>6</v>
      </c>
      <c r="B66" s="87" t="s">
        <v>125</v>
      </c>
      <c r="C66" s="88">
        <v>2</v>
      </c>
      <c r="D66" s="88" t="s">
        <v>51</v>
      </c>
      <c r="E66" s="89">
        <v>1500000</v>
      </c>
      <c r="F66" s="77">
        <v>0</v>
      </c>
      <c r="G66" s="78">
        <f t="shared" si="9"/>
        <v>1500000</v>
      </c>
      <c r="H66" s="77">
        <v>0</v>
      </c>
      <c r="I66" s="79">
        <v>0</v>
      </c>
      <c r="J66" s="80">
        <v>0</v>
      </c>
    </row>
    <row r="67" spans="1:10" ht="15.75" x14ac:dyDescent="0.25">
      <c r="A67" s="71">
        <v>7</v>
      </c>
      <c r="B67" s="87" t="s">
        <v>126</v>
      </c>
      <c r="C67" s="88">
        <v>2</v>
      </c>
      <c r="D67" s="88" t="s">
        <v>51</v>
      </c>
      <c r="E67" s="89">
        <v>600000</v>
      </c>
      <c r="F67" s="77">
        <v>0</v>
      </c>
      <c r="G67" s="78">
        <f t="shared" si="9"/>
        <v>600000</v>
      </c>
      <c r="H67" s="77">
        <v>0</v>
      </c>
      <c r="I67" s="79">
        <v>0</v>
      </c>
      <c r="J67" s="80">
        <v>0</v>
      </c>
    </row>
    <row r="68" spans="1:10" ht="15.75" x14ac:dyDescent="0.25">
      <c r="A68" s="71">
        <v>8</v>
      </c>
      <c r="B68" s="87" t="s">
        <v>127</v>
      </c>
      <c r="C68" s="88">
        <v>1</v>
      </c>
      <c r="D68" s="88" t="s">
        <v>28</v>
      </c>
      <c r="E68" s="89">
        <v>2500000</v>
      </c>
      <c r="F68" s="77">
        <v>0</v>
      </c>
      <c r="G68" s="78">
        <f t="shared" si="9"/>
        <v>2500000</v>
      </c>
      <c r="H68" s="77">
        <v>0</v>
      </c>
      <c r="I68" s="79">
        <v>0</v>
      </c>
      <c r="J68" s="80">
        <v>0</v>
      </c>
    </row>
    <row r="69" spans="1:10" ht="15.75" x14ac:dyDescent="0.25">
      <c r="A69" s="71">
        <v>9</v>
      </c>
      <c r="B69" s="87" t="s">
        <v>128</v>
      </c>
      <c r="C69" s="88">
        <v>1</v>
      </c>
      <c r="D69" s="88" t="s">
        <v>28</v>
      </c>
      <c r="E69" s="89">
        <v>3000000</v>
      </c>
      <c r="F69" s="77">
        <v>0</v>
      </c>
      <c r="G69" s="78">
        <f t="shared" si="9"/>
        <v>3000000</v>
      </c>
      <c r="H69" s="77">
        <v>0</v>
      </c>
      <c r="I69" s="79">
        <v>0</v>
      </c>
      <c r="J69" s="80">
        <v>0</v>
      </c>
    </row>
    <row r="70" spans="1:10" ht="15.75" x14ac:dyDescent="0.25">
      <c r="A70" s="71">
        <v>10</v>
      </c>
      <c r="B70" s="87" t="s">
        <v>129</v>
      </c>
      <c r="C70" s="88">
        <v>40</v>
      </c>
      <c r="D70" s="88" t="s">
        <v>117</v>
      </c>
      <c r="E70" s="89">
        <v>5000000</v>
      </c>
      <c r="F70" s="77">
        <v>0</v>
      </c>
      <c r="G70" s="78">
        <f t="shared" si="9"/>
        <v>5000000</v>
      </c>
      <c r="H70" s="77">
        <v>0</v>
      </c>
      <c r="I70" s="79">
        <v>0</v>
      </c>
      <c r="J70" s="80">
        <v>0</v>
      </c>
    </row>
    <row r="71" spans="1:10" ht="15.75" x14ac:dyDescent="0.25">
      <c r="A71" s="71">
        <v>11</v>
      </c>
      <c r="B71" s="87" t="s">
        <v>130</v>
      </c>
      <c r="C71" s="88">
        <v>1</v>
      </c>
      <c r="D71" s="88" t="s">
        <v>28</v>
      </c>
      <c r="E71" s="89">
        <v>1750000</v>
      </c>
      <c r="F71" s="77">
        <v>0</v>
      </c>
      <c r="G71" s="78">
        <f t="shared" si="9"/>
        <v>1750000</v>
      </c>
      <c r="H71" s="77">
        <v>0</v>
      </c>
      <c r="I71" s="79">
        <v>0</v>
      </c>
      <c r="J71" s="80">
        <v>0</v>
      </c>
    </row>
    <row r="72" spans="1:10" ht="15.75" x14ac:dyDescent="0.25">
      <c r="A72" s="71">
        <v>12</v>
      </c>
      <c r="B72" s="87" t="s">
        <v>131</v>
      </c>
      <c r="C72" s="88">
        <v>6</v>
      </c>
      <c r="D72" s="88" t="s">
        <v>117</v>
      </c>
      <c r="E72" s="89">
        <v>1350000</v>
      </c>
      <c r="F72" s="77">
        <v>0</v>
      </c>
      <c r="G72" s="78">
        <f t="shared" si="9"/>
        <v>1350000</v>
      </c>
      <c r="H72" s="77">
        <v>0</v>
      </c>
      <c r="I72" s="79">
        <v>0</v>
      </c>
      <c r="J72" s="80">
        <v>0</v>
      </c>
    </row>
    <row r="73" spans="1:10" ht="15.75" x14ac:dyDescent="0.25">
      <c r="A73" s="71">
        <v>13</v>
      </c>
      <c r="B73" s="87" t="s">
        <v>132</v>
      </c>
      <c r="C73" s="88">
        <v>1</v>
      </c>
      <c r="D73" s="88" t="s">
        <v>28</v>
      </c>
      <c r="E73" s="89">
        <v>1400000</v>
      </c>
      <c r="F73" s="77">
        <v>0</v>
      </c>
      <c r="G73" s="78">
        <f t="shared" si="9"/>
        <v>1400000</v>
      </c>
      <c r="H73" s="77">
        <v>0</v>
      </c>
      <c r="I73" s="79">
        <v>0</v>
      </c>
      <c r="J73" s="80">
        <v>0</v>
      </c>
    </row>
    <row r="74" spans="1:10" ht="15.75" x14ac:dyDescent="0.25">
      <c r="A74" s="71">
        <v>14</v>
      </c>
      <c r="B74" s="87" t="s">
        <v>133</v>
      </c>
      <c r="C74" s="88">
        <v>4</v>
      </c>
      <c r="D74" s="88" t="s">
        <v>28</v>
      </c>
      <c r="E74" s="89">
        <v>1400000</v>
      </c>
      <c r="F74" s="77">
        <v>0</v>
      </c>
      <c r="G74" s="78">
        <v>1400000</v>
      </c>
      <c r="H74" s="77">
        <v>0</v>
      </c>
      <c r="I74" s="79">
        <v>0</v>
      </c>
      <c r="J74" s="80">
        <v>0</v>
      </c>
    </row>
    <row r="75" spans="1:10" x14ac:dyDescent="0.25">
      <c r="A75" s="67" t="s">
        <v>52</v>
      </c>
      <c r="B75" s="270"/>
      <c r="C75" s="271"/>
      <c r="D75" s="271"/>
      <c r="E75" s="271"/>
      <c r="F75" s="271"/>
      <c r="G75" s="271"/>
      <c r="H75" s="271"/>
      <c r="I75" s="271"/>
      <c r="J75" s="272"/>
    </row>
    <row r="76" spans="1:10" s="68" customFormat="1" ht="30" x14ac:dyDescent="0.25">
      <c r="A76" s="16">
        <v>1</v>
      </c>
      <c r="B76" s="60" t="s">
        <v>26</v>
      </c>
      <c r="C76" s="16"/>
      <c r="D76" s="16"/>
      <c r="E76" s="17">
        <f>SUM(E77:E83)</f>
        <v>70000000</v>
      </c>
      <c r="F76" s="18">
        <v>0</v>
      </c>
      <c r="G76" s="19">
        <f>SUM(G77:G83)</f>
        <v>70000000</v>
      </c>
      <c r="H76" s="20">
        <f>G76/E76*100%</f>
        <v>1</v>
      </c>
      <c r="I76" s="28">
        <f>E76-G76</f>
        <v>0</v>
      </c>
      <c r="J76" s="20">
        <f t="shared" ref="J76" si="10">100%-H76</f>
        <v>0</v>
      </c>
    </row>
    <row r="77" spans="1:10" ht="15.75" x14ac:dyDescent="0.25">
      <c r="A77" s="69">
        <v>1</v>
      </c>
      <c r="B77" s="87" t="s">
        <v>27</v>
      </c>
      <c r="C77" s="88">
        <v>1</v>
      </c>
      <c r="D77" s="94" t="s">
        <v>28</v>
      </c>
      <c r="E77" s="89">
        <v>1500000</v>
      </c>
      <c r="F77" s="77">
        <v>0</v>
      </c>
      <c r="G77" s="74">
        <f>E77</f>
        <v>1500000</v>
      </c>
      <c r="H77" s="77">
        <v>0</v>
      </c>
      <c r="I77" s="79">
        <v>0</v>
      </c>
      <c r="J77" s="80">
        <v>0</v>
      </c>
    </row>
    <row r="78" spans="1:10" ht="15.75" x14ac:dyDescent="0.25">
      <c r="A78" s="69">
        <v>2</v>
      </c>
      <c r="B78" s="87" t="s">
        <v>29</v>
      </c>
      <c r="C78" s="88">
        <v>1</v>
      </c>
      <c r="D78" s="94" t="s">
        <v>28</v>
      </c>
      <c r="E78" s="89">
        <v>5000000</v>
      </c>
      <c r="F78" s="77">
        <v>0</v>
      </c>
      <c r="G78" s="74">
        <f t="shared" ref="G78:G83" si="11">E78</f>
        <v>5000000</v>
      </c>
      <c r="H78" s="77">
        <v>0</v>
      </c>
      <c r="I78" s="79">
        <v>0</v>
      </c>
      <c r="J78" s="80">
        <v>0</v>
      </c>
    </row>
    <row r="79" spans="1:10" ht="15.75" x14ac:dyDescent="0.25">
      <c r="A79" s="69">
        <v>3</v>
      </c>
      <c r="B79" s="87" t="s">
        <v>134</v>
      </c>
      <c r="C79" s="88">
        <v>1</v>
      </c>
      <c r="D79" s="94" t="s">
        <v>28</v>
      </c>
      <c r="E79" s="89">
        <v>18000000</v>
      </c>
      <c r="F79" s="77">
        <v>0</v>
      </c>
      <c r="G79" s="74">
        <f t="shared" si="11"/>
        <v>18000000</v>
      </c>
      <c r="H79" s="77">
        <v>0</v>
      </c>
      <c r="I79" s="79">
        <v>0</v>
      </c>
      <c r="J79" s="80">
        <v>0</v>
      </c>
    </row>
    <row r="80" spans="1:10" ht="15.75" x14ac:dyDescent="0.25">
      <c r="A80" s="69">
        <v>4</v>
      </c>
      <c r="B80" s="87" t="s">
        <v>135</v>
      </c>
      <c r="C80" s="88">
        <v>1</v>
      </c>
      <c r="D80" s="94" t="s">
        <v>28</v>
      </c>
      <c r="E80" s="89">
        <v>23500000</v>
      </c>
      <c r="F80" s="77">
        <v>0</v>
      </c>
      <c r="G80" s="74">
        <f t="shared" si="11"/>
        <v>23500000</v>
      </c>
      <c r="H80" s="77">
        <v>0</v>
      </c>
      <c r="I80" s="79">
        <v>0</v>
      </c>
      <c r="J80" s="80">
        <v>0</v>
      </c>
    </row>
    <row r="81" spans="1:10" ht="15.75" x14ac:dyDescent="0.25">
      <c r="A81" s="69">
        <v>5</v>
      </c>
      <c r="B81" s="87" t="s">
        <v>136</v>
      </c>
      <c r="C81" s="88">
        <v>1</v>
      </c>
      <c r="D81" s="94" t="s">
        <v>119</v>
      </c>
      <c r="E81" s="89">
        <v>7000000</v>
      </c>
      <c r="F81" s="77">
        <v>0</v>
      </c>
      <c r="G81" s="74">
        <f t="shared" si="11"/>
        <v>7000000</v>
      </c>
      <c r="H81" s="77">
        <v>0</v>
      </c>
      <c r="I81" s="79">
        <v>0</v>
      </c>
      <c r="J81" s="80">
        <v>0</v>
      </c>
    </row>
    <row r="82" spans="1:10" ht="15.75" x14ac:dyDescent="0.25">
      <c r="A82" s="69">
        <v>6</v>
      </c>
      <c r="B82" s="87" t="s">
        <v>56</v>
      </c>
      <c r="C82" s="88">
        <v>50</v>
      </c>
      <c r="D82" s="94" t="s">
        <v>51</v>
      </c>
      <c r="E82" s="89">
        <v>7500000</v>
      </c>
      <c r="F82" s="77">
        <v>0</v>
      </c>
      <c r="G82" s="74">
        <f t="shared" si="11"/>
        <v>7500000</v>
      </c>
      <c r="H82" s="77">
        <v>0</v>
      </c>
      <c r="I82" s="79">
        <v>0</v>
      </c>
      <c r="J82" s="80">
        <v>0</v>
      </c>
    </row>
    <row r="83" spans="1:10" ht="15.75" x14ac:dyDescent="0.25">
      <c r="A83" s="69">
        <v>7</v>
      </c>
      <c r="B83" s="87" t="s">
        <v>137</v>
      </c>
      <c r="C83" s="88">
        <v>3</v>
      </c>
      <c r="D83" s="94" t="s">
        <v>28</v>
      </c>
      <c r="E83" s="89">
        <v>7500000</v>
      </c>
      <c r="F83" s="77">
        <v>0</v>
      </c>
      <c r="G83" s="74">
        <f t="shared" si="11"/>
        <v>7500000</v>
      </c>
      <c r="H83" s="77">
        <v>0</v>
      </c>
      <c r="I83" s="79">
        <v>0</v>
      </c>
      <c r="J83" s="80">
        <v>0</v>
      </c>
    </row>
    <row r="84" spans="1:10" x14ac:dyDescent="0.25">
      <c r="A84" s="90"/>
      <c r="B84" s="91"/>
      <c r="C84" s="91"/>
      <c r="D84" s="91"/>
      <c r="E84" s="92"/>
      <c r="F84" s="90"/>
      <c r="G84" s="93"/>
      <c r="H84" s="90"/>
      <c r="I84" s="90"/>
      <c r="J84" s="90"/>
    </row>
    <row r="85" spans="1:10" x14ac:dyDescent="0.25">
      <c r="A85" s="67" t="s">
        <v>54</v>
      </c>
      <c r="B85" s="270"/>
      <c r="C85" s="271"/>
      <c r="D85" s="271"/>
      <c r="E85" s="271"/>
      <c r="F85" s="271"/>
      <c r="G85" s="271"/>
      <c r="H85" s="271"/>
      <c r="I85" s="271"/>
      <c r="J85" s="272"/>
    </row>
    <row r="86" spans="1:10" ht="30" x14ac:dyDescent="0.25">
      <c r="A86" s="16">
        <v>1</v>
      </c>
      <c r="B86" s="60" t="s">
        <v>26</v>
      </c>
      <c r="C86" s="16"/>
      <c r="D86" s="16"/>
      <c r="E86" s="17">
        <v>70000000</v>
      </c>
      <c r="F86" s="18">
        <v>0</v>
      </c>
      <c r="G86" s="19">
        <f>G87+G88+G89+G90+G91+G92+G93+G94+G95+G96+G97+G98</f>
        <v>70000000</v>
      </c>
      <c r="H86" s="20">
        <f>G86/E86*100%</f>
        <v>1</v>
      </c>
      <c r="I86" s="28">
        <f>E86-G86</f>
        <v>0</v>
      </c>
      <c r="J86" s="20">
        <f t="shared" ref="J86" si="12">100%-H86</f>
        <v>0</v>
      </c>
    </row>
    <row r="87" spans="1:10" ht="15.75" x14ac:dyDescent="0.25">
      <c r="A87" s="69">
        <v>1</v>
      </c>
      <c r="B87" s="87" t="s">
        <v>27</v>
      </c>
      <c r="C87" s="88">
        <v>1</v>
      </c>
      <c r="D87" s="88" t="s">
        <v>28</v>
      </c>
      <c r="E87" s="89">
        <f>C87*1500000</f>
        <v>1500000</v>
      </c>
      <c r="F87" s="77">
        <v>0</v>
      </c>
      <c r="G87" s="74">
        <f>E87</f>
        <v>1500000</v>
      </c>
      <c r="H87" s="77">
        <v>0</v>
      </c>
      <c r="I87" s="79">
        <v>0</v>
      </c>
      <c r="J87" s="80">
        <v>0</v>
      </c>
    </row>
    <row r="88" spans="1:10" ht="15.75" x14ac:dyDescent="0.25">
      <c r="A88" s="69">
        <v>2</v>
      </c>
      <c r="B88" s="87" t="s">
        <v>29</v>
      </c>
      <c r="C88" s="88">
        <v>1</v>
      </c>
      <c r="D88" s="88" t="s">
        <v>28</v>
      </c>
      <c r="E88" s="89">
        <v>3000000</v>
      </c>
      <c r="F88" s="77">
        <v>0</v>
      </c>
      <c r="G88" s="74">
        <f t="shared" ref="G88:G98" si="13">E88</f>
        <v>3000000</v>
      </c>
      <c r="H88" s="77">
        <v>0</v>
      </c>
      <c r="I88" s="79">
        <v>0</v>
      </c>
      <c r="J88" s="80">
        <v>0</v>
      </c>
    </row>
    <row r="89" spans="1:10" ht="15.75" x14ac:dyDescent="0.25">
      <c r="A89" s="95">
        <v>3</v>
      </c>
      <c r="B89" s="96" t="s">
        <v>138</v>
      </c>
      <c r="C89" s="88">
        <v>1</v>
      </c>
      <c r="D89" s="88" t="s">
        <v>28</v>
      </c>
      <c r="E89" s="89">
        <v>23700000</v>
      </c>
      <c r="F89" s="77">
        <v>0</v>
      </c>
      <c r="G89" s="74">
        <f t="shared" si="13"/>
        <v>23700000</v>
      </c>
      <c r="H89" s="77">
        <v>0</v>
      </c>
      <c r="I89" s="79">
        <v>0</v>
      </c>
      <c r="J89" s="80">
        <v>0</v>
      </c>
    </row>
    <row r="90" spans="1:10" ht="15.75" x14ac:dyDescent="0.25">
      <c r="A90" s="69">
        <v>4</v>
      </c>
      <c r="B90" s="87" t="s">
        <v>139</v>
      </c>
      <c r="C90" s="88">
        <v>1</v>
      </c>
      <c r="D90" s="88" t="s">
        <v>28</v>
      </c>
      <c r="E90" s="89">
        <f>C90*7500000</f>
        <v>7500000</v>
      </c>
      <c r="F90" s="77">
        <v>0</v>
      </c>
      <c r="G90" s="74">
        <f t="shared" si="13"/>
        <v>7500000</v>
      </c>
      <c r="H90" s="77">
        <v>0</v>
      </c>
      <c r="I90" s="79">
        <v>0</v>
      </c>
      <c r="J90" s="80">
        <v>0</v>
      </c>
    </row>
    <row r="91" spans="1:10" ht="15.75" x14ac:dyDescent="0.25">
      <c r="A91" s="69">
        <v>5</v>
      </c>
      <c r="B91" s="87" t="s">
        <v>140</v>
      </c>
      <c r="C91" s="88">
        <v>1</v>
      </c>
      <c r="D91" s="88" t="s">
        <v>51</v>
      </c>
      <c r="E91" s="89">
        <v>5000000</v>
      </c>
      <c r="F91" s="77">
        <v>0</v>
      </c>
      <c r="G91" s="74">
        <f t="shared" si="13"/>
        <v>5000000</v>
      </c>
      <c r="H91" s="77">
        <v>0</v>
      </c>
      <c r="I91" s="79">
        <v>0</v>
      </c>
      <c r="J91" s="80">
        <v>0</v>
      </c>
    </row>
    <row r="92" spans="1:10" ht="15.75" x14ac:dyDescent="0.25">
      <c r="A92" s="95">
        <v>6</v>
      </c>
      <c r="B92" s="87" t="s">
        <v>82</v>
      </c>
      <c r="C92" s="88">
        <v>1</v>
      </c>
      <c r="D92" s="88" t="s">
        <v>28</v>
      </c>
      <c r="E92" s="89">
        <v>3500000</v>
      </c>
      <c r="F92" s="77">
        <v>0</v>
      </c>
      <c r="G92" s="74">
        <f t="shared" si="13"/>
        <v>3500000</v>
      </c>
      <c r="H92" s="77">
        <v>0</v>
      </c>
      <c r="I92" s="79">
        <v>0</v>
      </c>
      <c r="J92" s="80">
        <v>0</v>
      </c>
    </row>
    <row r="93" spans="1:10" ht="15.75" x14ac:dyDescent="0.25">
      <c r="A93" s="69">
        <v>7</v>
      </c>
      <c r="B93" s="87" t="s">
        <v>30</v>
      </c>
      <c r="C93" s="88">
        <v>2</v>
      </c>
      <c r="D93" s="88" t="s">
        <v>28</v>
      </c>
      <c r="E93" s="89">
        <v>5000000</v>
      </c>
      <c r="F93" s="77">
        <v>0</v>
      </c>
      <c r="G93" s="74">
        <f t="shared" si="13"/>
        <v>5000000</v>
      </c>
      <c r="H93" s="77">
        <v>0</v>
      </c>
      <c r="I93" s="79">
        <v>0</v>
      </c>
      <c r="J93" s="80">
        <v>0</v>
      </c>
    </row>
    <row r="94" spans="1:10" ht="15.75" x14ac:dyDescent="0.25">
      <c r="A94" s="69">
        <v>8</v>
      </c>
      <c r="B94" s="87" t="s">
        <v>141</v>
      </c>
      <c r="C94" s="88">
        <v>1</v>
      </c>
      <c r="D94" s="88" t="s">
        <v>119</v>
      </c>
      <c r="E94" s="89">
        <v>5000000</v>
      </c>
      <c r="F94" s="77">
        <v>0</v>
      </c>
      <c r="G94" s="74">
        <f t="shared" si="13"/>
        <v>5000000</v>
      </c>
      <c r="H94" s="77">
        <v>0</v>
      </c>
      <c r="I94" s="79">
        <v>0</v>
      </c>
      <c r="J94" s="80">
        <v>0</v>
      </c>
    </row>
    <row r="95" spans="1:10" ht="15.75" x14ac:dyDescent="0.25">
      <c r="A95" s="95">
        <v>9</v>
      </c>
      <c r="B95" s="87" t="s">
        <v>142</v>
      </c>
      <c r="C95" s="88">
        <v>10</v>
      </c>
      <c r="D95" s="88" t="s">
        <v>117</v>
      </c>
      <c r="E95" s="89">
        <v>3500000</v>
      </c>
      <c r="F95" s="77">
        <v>0</v>
      </c>
      <c r="G95" s="74">
        <f t="shared" si="13"/>
        <v>3500000</v>
      </c>
      <c r="H95" s="77">
        <v>0</v>
      </c>
      <c r="I95" s="79">
        <v>0</v>
      </c>
      <c r="J95" s="80">
        <v>0</v>
      </c>
    </row>
    <row r="96" spans="1:10" ht="15.75" x14ac:dyDescent="0.25">
      <c r="A96" s="69">
        <v>10</v>
      </c>
      <c r="B96" s="87" t="s">
        <v>143</v>
      </c>
      <c r="C96" s="88">
        <v>1</v>
      </c>
      <c r="D96" s="88" t="s">
        <v>28</v>
      </c>
      <c r="E96" s="89">
        <v>4800000</v>
      </c>
      <c r="F96" s="77">
        <v>0</v>
      </c>
      <c r="G96" s="74">
        <f t="shared" si="13"/>
        <v>4800000</v>
      </c>
      <c r="H96" s="77">
        <v>0</v>
      </c>
      <c r="I96" s="79">
        <v>0</v>
      </c>
      <c r="J96" s="80">
        <v>0</v>
      </c>
    </row>
    <row r="97" spans="1:14" ht="15.75" x14ac:dyDescent="0.25">
      <c r="A97" s="69">
        <v>11</v>
      </c>
      <c r="B97" s="87" t="s">
        <v>144</v>
      </c>
      <c r="C97" s="88">
        <v>16</v>
      </c>
      <c r="D97" s="88" t="s">
        <v>145</v>
      </c>
      <c r="E97" s="89">
        <v>4000000</v>
      </c>
      <c r="F97" s="77">
        <v>0</v>
      </c>
      <c r="G97" s="74">
        <f t="shared" si="13"/>
        <v>4000000</v>
      </c>
      <c r="H97" s="77">
        <v>0</v>
      </c>
      <c r="I97" s="79">
        <v>0</v>
      </c>
      <c r="J97" s="80">
        <v>0</v>
      </c>
    </row>
    <row r="98" spans="1:14" ht="15.75" x14ac:dyDescent="0.25">
      <c r="A98" s="69">
        <v>12</v>
      </c>
      <c r="B98" s="87" t="s">
        <v>146</v>
      </c>
      <c r="C98" s="88">
        <v>1</v>
      </c>
      <c r="D98" s="88" t="s">
        <v>28</v>
      </c>
      <c r="E98" s="89">
        <v>3500000</v>
      </c>
      <c r="F98" s="77"/>
      <c r="G98" s="74">
        <f t="shared" si="13"/>
        <v>3500000</v>
      </c>
      <c r="H98" s="77">
        <v>0</v>
      </c>
      <c r="I98" s="79">
        <v>0</v>
      </c>
      <c r="J98" s="80">
        <v>0</v>
      </c>
    </row>
    <row r="99" spans="1:14" x14ac:dyDescent="0.25">
      <c r="A99" s="90"/>
      <c r="B99" s="91"/>
      <c r="C99" s="91"/>
      <c r="D99" s="91"/>
      <c r="E99" s="92"/>
      <c r="F99" s="90"/>
      <c r="G99" s="93"/>
      <c r="H99" s="90"/>
      <c r="I99" s="90"/>
      <c r="J99" s="90"/>
    </row>
    <row r="100" spans="1:14" x14ac:dyDescent="0.25">
      <c r="A100" s="67" t="s">
        <v>57</v>
      </c>
      <c r="B100" s="257"/>
      <c r="C100" s="257"/>
      <c r="D100" s="257"/>
      <c r="E100" s="257"/>
      <c r="F100" s="257"/>
      <c r="G100" s="257"/>
      <c r="H100" s="257"/>
      <c r="I100" s="257"/>
      <c r="J100" s="257"/>
    </row>
    <row r="101" spans="1:14" ht="30" x14ac:dyDescent="0.25">
      <c r="A101" s="16">
        <v>1</v>
      </c>
      <c r="B101" s="60" t="s">
        <v>26</v>
      </c>
      <c r="C101" s="16"/>
      <c r="D101" s="16"/>
      <c r="E101" s="17">
        <f>SUM(E102:E107)</f>
        <v>70000000</v>
      </c>
      <c r="F101" s="18">
        <v>0</v>
      </c>
      <c r="G101" s="19">
        <f>G102+G103+G104+G105+G106+G107</f>
        <v>70000000</v>
      </c>
      <c r="H101" s="77">
        <v>0</v>
      </c>
      <c r="I101" s="28">
        <f>E101-G101</f>
        <v>0</v>
      </c>
      <c r="J101" s="20">
        <v>0</v>
      </c>
    </row>
    <row r="102" spans="1:14" ht="15.75" x14ac:dyDescent="0.25">
      <c r="A102" s="54">
        <v>1</v>
      </c>
      <c r="B102" s="87" t="s">
        <v>27</v>
      </c>
      <c r="C102" s="88">
        <v>1</v>
      </c>
      <c r="D102" s="88" t="s">
        <v>28</v>
      </c>
      <c r="E102" s="89">
        <f>C102*1500000</f>
        <v>1500000</v>
      </c>
      <c r="F102" s="77">
        <v>0</v>
      </c>
      <c r="G102" s="98">
        <f>E102</f>
        <v>1500000</v>
      </c>
      <c r="H102" s="77">
        <v>0</v>
      </c>
      <c r="I102" s="28">
        <f t="shared" ref="I102:I107" si="14">E102-G102</f>
        <v>0</v>
      </c>
      <c r="J102" s="80">
        <v>0</v>
      </c>
    </row>
    <row r="103" spans="1:14" ht="33.75" customHeight="1" x14ac:dyDescent="0.25">
      <c r="A103" s="71">
        <v>2</v>
      </c>
      <c r="B103" s="209" t="s">
        <v>147</v>
      </c>
      <c r="C103" s="88">
        <v>1</v>
      </c>
      <c r="D103" s="88" t="s">
        <v>28</v>
      </c>
      <c r="E103" s="89">
        <v>4000000</v>
      </c>
      <c r="F103" s="77">
        <v>0</v>
      </c>
      <c r="G103" s="98">
        <f t="shared" ref="G103:G107" si="15">E103</f>
        <v>4000000</v>
      </c>
      <c r="H103" s="77">
        <v>0</v>
      </c>
      <c r="I103" s="28">
        <f t="shared" si="14"/>
        <v>0</v>
      </c>
      <c r="J103" s="80">
        <v>0</v>
      </c>
    </row>
    <row r="104" spans="1:14" ht="15.75" x14ac:dyDescent="0.25">
      <c r="A104" s="71">
        <v>3</v>
      </c>
      <c r="B104" s="87" t="s">
        <v>148</v>
      </c>
      <c r="C104" s="88">
        <v>1</v>
      </c>
      <c r="D104" s="88" t="s">
        <v>28</v>
      </c>
      <c r="E104" s="89">
        <v>7500000</v>
      </c>
      <c r="F104" s="77">
        <v>0</v>
      </c>
      <c r="G104" s="98">
        <f t="shared" si="15"/>
        <v>7500000</v>
      </c>
      <c r="H104" s="77">
        <v>0</v>
      </c>
      <c r="I104" s="28">
        <f t="shared" si="14"/>
        <v>0</v>
      </c>
      <c r="J104" s="80">
        <v>0</v>
      </c>
    </row>
    <row r="105" spans="1:14" ht="39" customHeight="1" x14ac:dyDescent="0.25">
      <c r="A105" s="71">
        <v>4</v>
      </c>
      <c r="B105" s="209" t="s">
        <v>149</v>
      </c>
      <c r="C105" s="88">
        <v>1</v>
      </c>
      <c r="D105" s="88" t="s">
        <v>28</v>
      </c>
      <c r="E105" s="89">
        <v>45100000</v>
      </c>
      <c r="F105" s="77">
        <v>0</v>
      </c>
      <c r="G105" s="98">
        <f t="shared" si="15"/>
        <v>45100000</v>
      </c>
      <c r="H105" s="77">
        <v>0</v>
      </c>
      <c r="I105" s="28">
        <f t="shared" si="14"/>
        <v>0</v>
      </c>
      <c r="J105" s="80">
        <v>0</v>
      </c>
    </row>
    <row r="106" spans="1:14" ht="39" customHeight="1" x14ac:dyDescent="0.25">
      <c r="A106" s="71">
        <v>5</v>
      </c>
      <c r="B106" s="209" t="s">
        <v>68</v>
      </c>
      <c r="C106" s="88">
        <v>7</v>
      </c>
      <c r="D106" s="88" t="s">
        <v>28</v>
      </c>
      <c r="E106" s="89">
        <v>4900000</v>
      </c>
      <c r="F106" s="77">
        <v>0</v>
      </c>
      <c r="G106" s="98">
        <f t="shared" si="15"/>
        <v>4900000</v>
      </c>
      <c r="H106" s="77">
        <v>0</v>
      </c>
      <c r="I106" s="28">
        <f t="shared" si="14"/>
        <v>0</v>
      </c>
      <c r="J106" s="80">
        <v>0</v>
      </c>
    </row>
    <row r="107" spans="1:14" ht="39" customHeight="1" x14ac:dyDescent="0.25">
      <c r="A107" s="71">
        <v>6</v>
      </c>
      <c r="B107" s="209" t="s">
        <v>150</v>
      </c>
      <c r="C107" s="88">
        <v>1</v>
      </c>
      <c r="D107" s="88" t="s">
        <v>28</v>
      </c>
      <c r="E107" s="89">
        <v>7000000</v>
      </c>
      <c r="F107" s="77">
        <v>0</v>
      </c>
      <c r="G107" s="98">
        <f t="shared" si="15"/>
        <v>7000000</v>
      </c>
      <c r="H107" s="77">
        <v>0</v>
      </c>
      <c r="I107" s="28">
        <f t="shared" si="14"/>
        <v>0</v>
      </c>
      <c r="J107" s="80">
        <v>0</v>
      </c>
    </row>
    <row r="108" spans="1:14" ht="15.75" x14ac:dyDescent="0.25">
      <c r="A108" s="69"/>
      <c r="B108" s="100"/>
      <c r="C108" s="94"/>
      <c r="D108" s="94"/>
      <c r="E108" s="101"/>
      <c r="F108" s="69"/>
      <c r="G108" s="74"/>
      <c r="H108" s="69"/>
      <c r="I108" s="69"/>
      <c r="J108" s="69"/>
    </row>
    <row r="109" spans="1:14" x14ac:dyDescent="0.25">
      <c r="A109" s="67" t="s">
        <v>58</v>
      </c>
      <c r="B109" s="257"/>
      <c r="C109" s="257"/>
      <c r="D109" s="257"/>
      <c r="E109" s="257"/>
      <c r="F109" s="257"/>
      <c r="G109" s="257"/>
      <c r="H109" s="257"/>
      <c r="I109" s="257"/>
      <c r="J109" s="257"/>
    </row>
    <row r="110" spans="1:14" ht="30" x14ac:dyDescent="0.25">
      <c r="A110" s="16">
        <v>1</v>
      </c>
      <c r="B110" s="60" t="s">
        <v>26</v>
      </c>
      <c r="C110" s="16"/>
      <c r="D110" s="16"/>
      <c r="E110" s="17">
        <f>SUM(E111:E118)</f>
        <v>70000000</v>
      </c>
      <c r="F110" s="18">
        <v>0</v>
      </c>
      <c r="G110" s="19">
        <f>SUM(G111:G118)</f>
        <v>70000000</v>
      </c>
      <c r="H110" s="20">
        <v>0</v>
      </c>
      <c r="I110" s="28">
        <f>E110-G110</f>
        <v>0</v>
      </c>
      <c r="J110" s="20">
        <v>0</v>
      </c>
      <c r="N110" t="s">
        <v>197</v>
      </c>
    </row>
    <row r="111" spans="1:14" ht="15.75" x14ac:dyDescent="0.25">
      <c r="A111" s="97">
        <v>1</v>
      </c>
      <c r="B111" s="87" t="s">
        <v>27</v>
      </c>
      <c r="C111" s="88">
        <v>1</v>
      </c>
      <c r="D111" s="88" t="s">
        <v>28</v>
      </c>
      <c r="E111" s="89">
        <f>C111*1500000</f>
        <v>1500000</v>
      </c>
      <c r="F111" s="77">
        <v>0</v>
      </c>
      <c r="G111" s="74">
        <f>E111</f>
        <v>1500000</v>
      </c>
      <c r="H111" s="20">
        <v>0</v>
      </c>
      <c r="I111" s="79">
        <v>0</v>
      </c>
      <c r="J111" s="80">
        <v>0</v>
      </c>
    </row>
    <row r="112" spans="1:14" ht="53.25" customHeight="1" x14ac:dyDescent="0.25">
      <c r="A112" s="97">
        <v>2</v>
      </c>
      <c r="B112" s="209" t="s">
        <v>151</v>
      </c>
      <c r="C112" s="88">
        <v>2</v>
      </c>
      <c r="D112" s="88" t="s">
        <v>28</v>
      </c>
      <c r="E112" s="89">
        <v>5000000</v>
      </c>
      <c r="F112" s="77">
        <v>0</v>
      </c>
      <c r="G112" s="78">
        <f t="shared" ref="G112:G118" si="16">E112</f>
        <v>5000000</v>
      </c>
      <c r="H112" s="20">
        <v>0</v>
      </c>
      <c r="I112" s="79">
        <v>0</v>
      </c>
      <c r="J112" s="80">
        <v>0</v>
      </c>
    </row>
    <row r="113" spans="1:10" ht="15.75" x14ac:dyDescent="0.25">
      <c r="A113" s="97">
        <v>3</v>
      </c>
      <c r="B113" s="102" t="s">
        <v>152</v>
      </c>
      <c r="C113" s="103">
        <v>1</v>
      </c>
      <c r="D113" s="104" t="s">
        <v>28</v>
      </c>
      <c r="E113" s="105">
        <v>10000000</v>
      </c>
      <c r="F113" s="77">
        <v>0</v>
      </c>
      <c r="G113" s="78">
        <f t="shared" si="16"/>
        <v>10000000</v>
      </c>
      <c r="H113" s="20">
        <v>0</v>
      </c>
      <c r="I113" s="79">
        <v>0</v>
      </c>
      <c r="J113" s="80">
        <v>0</v>
      </c>
    </row>
    <row r="114" spans="1:10" ht="15.75" x14ac:dyDescent="0.25">
      <c r="A114" s="97">
        <v>4</v>
      </c>
      <c r="B114" s="87" t="s">
        <v>153</v>
      </c>
      <c r="C114" s="88">
        <v>1</v>
      </c>
      <c r="D114" s="88" t="s">
        <v>28</v>
      </c>
      <c r="E114" s="89">
        <v>7000000</v>
      </c>
      <c r="F114" s="77">
        <v>0</v>
      </c>
      <c r="G114" s="78">
        <f t="shared" si="16"/>
        <v>7000000</v>
      </c>
      <c r="H114" s="20">
        <v>0</v>
      </c>
      <c r="I114" s="79">
        <v>0</v>
      </c>
      <c r="J114" s="80">
        <v>0</v>
      </c>
    </row>
    <row r="115" spans="1:10" ht="37.5" customHeight="1" x14ac:dyDescent="0.25">
      <c r="A115" s="97">
        <v>5</v>
      </c>
      <c r="B115" s="209" t="s">
        <v>154</v>
      </c>
      <c r="C115" s="88">
        <v>1</v>
      </c>
      <c r="D115" s="88" t="s">
        <v>28</v>
      </c>
      <c r="E115" s="89">
        <v>30500000</v>
      </c>
      <c r="F115" s="77">
        <v>0</v>
      </c>
      <c r="G115" s="78">
        <f t="shared" si="16"/>
        <v>30500000</v>
      </c>
      <c r="H115" s="20">
        <v>0</v>
      </c>
      <c r="I115" s="79">
        <v>0</v>
      </c>
      <c r="J115" s="80">
        <v>0</v>
      </c>
    </row>
    <row r="116" spans="1:10" ht="15.75" x14ac:dyDescent="0.25">
      <c r="A116" s="97">
        <v>6</v>
      </c>
      <c r="B116" s="87" t="s">
        <v>155</v>
      </c>
      <c r="C116" s="88">
        <v>1</v>
      </c>
      <c r="D116" s="88" t="s">
        <v>28</v>
      </c>
      <c r="E116" s="89">
        <v>3500000</v>
      </c>
      <c r="F116" s="77">
        <v>0</v>
      </c>
      <c r="G116" s="78">
        <f t="shared" si="16"/>
        <v>3500000</v>
      </c>
      <c r="H116" s="20">
        <v>0</v>
      </c>
      <c r="I116" s="79">
        <v>0</v>
      </c>
      <c r="J116" s="80">
        <v>0</v>
      </c>
    </row>
    <row r="117" spans="1:10" ht="15.75" x14ac:dyDescent="0.25">
      <c r="A117" s="97">
        <v>7</v>
      </c>
      <c r="B117" s="87" t="s">
        <v>86</v>
      </c>
      <c r="C117" s="88">
        <v>40</v>
      </c>
      <c r="D117" s="88" t="s">
        <v>28</v>
      </c>
      <c r="E117" s="89">
        <v>6000000</v>
      </c>
      <c r="F117" s="77">
        <v>0</v>
      </c>
      <c r="G117" s="78">
        <f t="shared" si="16"/>
        <v>6000000</v>
      </c>
      <c r="H117" s="20">
        <v>0</v>
      </c>
      <c r="I117" s="79">
        <v>0</v>
      </c>
      <c r="J117" s="80">
        <v>0</v>
      </c>
    </row>
    <row r="118" spans="1:10" ht="57" customHeight="1" x14ac:dyDescent="0.25">
      <c r="A118" s="54">
        <v>8</v>
      </c>
      <c r="B118" s="209" t="s">
        <v>156</v>
      </c>
      <c r="C118" s="88">
        <v>2</v>
      </c>
      <c r="D118" s="88" t="s">
        <v>28</v>
      </c>
      <c r="E118" s="89">
        <v>6500000</v>
      </c>
      <c r="F118" s="77">
        <v>0</v>
      </c>
      <c r="G118" s="78">
        <f t="shared" si="16"/>
        <v>6500000</v>
      </c>
      <c r="H118" s="20">
        <v>0</v>
      </c>
      <c r="I118" s="79">
        <v>0</v>
      </c>
      <c r="J118" s="80">
        <v>0</v>
      </c>
    </row>
    <row r="119" spans="1:10" x14ac:dyDescent="0.25">
      <c r="A119" s="69"/>
      <c r="B119" s="106"/>
      <c r="C119" s="106"/>
      <c r="D119" s="106"/>
      <c r="E119" s="107"/>
      <c r="F119" s="69"/>
      <c r="G119" s="74"/>
      <c r="H119" s="69"/>
      <c r="I119" s="69"/>
      <c r="J119" s="69"/>
    </row>
    <row r="120" spans="1:10" x14ac:dyDescent="0.25">
      <c r="A120" s="67" t="s">
        <v>59</v>
      </c>
      <c r="B120" s="257"/>
      <c r="C120" s="257"/>
      <c r="D120" s="257"/>
      <c r="E120" s="257"/>
      <c r="F120" s="257"/>
      <c r="G120" s="257"/>
      <c r="H120" s="257"/>
      <c r="I120" s="257"/>
      <c r="J120" s="257"/>
    </row>
    <row r="121" spans="1:10" ht="30" x14ac:dyDescent="0.25">
      <c r="A121" s="16">
        <v>1</v>
      </c>
      <c r="B121" s="60" t="s">
        <v>26</v>
      </c>
      <c r="C121" s="16"/>
      <c r="D121" s="16"/>
      <c r="E121" s="17">
        <v>70000000</v>
      </c>
      <c r="F121" s="18">
        <v>0</v>
      </c>
      <c r="G121" s="19">
        <f>G122+G123+G124+G125+G126+G127+G128+G129+G130+G131</f>
        <v>70000000</v>
      </c>
      <c r="H121" s="20">
        <f>G121/E121*100%</f>
        <v>1</v>
      </c>
      <c r="I121" s="28">
        <f>E121-G121</f>
        <v>0</v>
      </c>
      <c r="J121" s="20">
        <f t="shared" ref="J121" si="17">100%-H121</f>
        <v>0</v>
      </c>
    </row>
    <row r="122" spans="1:10" ht="15.75" x14ac:dyDescent="0.25">
      <c r="A122" s="69">
        <v>1</v>
      </c>
      <c r="B122" s="87" t="s">
        <v>27</v>
      </c>
      <c r="C122" s="88">
        <v>1</v>
      </c>
      <c r="D122" s="88" t="s">
        <v>28</v>
      </c>
      <c r="E122" s="89">
        <v>1500000</v>
      </c>
      <c r="F122" s="77">
        <v>0</v>
      </c>
      <c r="G122" s="74">
        <f>E122</f>
        <v>1500000</v>
      </c>
      <c r="H122" s="77">
        <v>0</v>
      </c>
      <c r="I122" s="79">
        <v>0</v>
      </c>
      <c r="J122" s="80">
        <v>0</v>
      </c>
    </row>
    <row r="123" spans="1:10" ht="15.75" x14ac:dyDescent="0.25">
      <c r="A123" s="69">
        <v>2</v>
      </c>
      <c r="B123" s="87" t="s">
        <v>157</v>
      </c>
      <c r="C123" s="88">
        <v>1</v>
      </c>
      <c r="D123" s="88" t="s">
        <v>28</v>
      </c>
      <c r="E123" s="89">
        <v>4000000</v>
      </c>
      <c r="F123" s="77">
        <v>0</v>
      </c>
      <c r="G123" s="74">
        <f t="shared" ref="G123:G131" si="18">E123</f>
        <v>4000000</v>
      </c>
      <c r="H123" s="77">
        <v>0</v>
      </c>
      <c r="I123" s="79">
        <v>0</v>
      </c>
      <c r="J123" s="80">
        <v>0</v>
      </c>
    </row>
    <row r="124" spans="1:10" ht="15.75" x14ac:dyDescent="0.25">
      <c r="A124" s="69">
        <v>3</v>
      </c>
      <c r="B124" s="87" t="s">
        <v>158</v>
      </c>
      <c r="C124" s="88">
        <v>1</v>
      </c>
      <c r="D124" s="88" t="s">
        <v>28</v>
      </c>
      <c r="E124" s="89">
        <v>17990000</v>
      </c>
      <c r="F124" s="77">
        <v>0</v>
      </c>
      <c r="G124" s="74">
        <f t="shared" si="18"/>
        <v>17990000</v>
      </c>
      <c r="H124" s="77">
        <v>0</v>
      </c>
      <c r="I124" s="79">
        <v>0</v>
      </c>
      <c r="J124" s="80">
        <v>0</v>
      </c>
    </row>
    <row r="125" spans="1:10" ht="15.75" x14ac:dyDescent="0.25">
      <c r="A125" s="69">
        <v>4</v>
      </c>
      <c r="B125" s="102" t="s">
        <v>159</v>
      </c>
      <c r="C125" s="103">
        <v>1</v>
      </c>
      <c r="D125" s="104" t="s">
        <v>28</v>
      </c>
      <c r="E125" s="105">
        <v>12000000</v>
      </c>
      <c r="F125" s="77">
        <v>0</v>
      </c>
      <c r="G125" s="74">
        <f t="shared" si="18"/>
        <v>12000000</v>
      </c>
      <c r="H125" s="77">
        <v>0</v>
      </c>
      <c r="I125" s="79">
        <v>0</v>
      </c>
      <c r="J125" s="80">
        <v>0</v>
      </c>
    </row>
    <row r="126" spans="1:10" ht="15.75" x14ac:dyDescent="0.25">
      <c r="A126" s="69">
        <v>5</v>
      </c>
      <c r="B126" s="87" t="s">
        <v>160</v>
      </c>
      <c r="C126" s="88">
        <v>2</v>
      </c>
      <c r="D126" s="88" t="s">
        <v>119</v>
      </c>
      <c r="E126" s="89">
        <v>2000000</v>
      </c>
      <c r="F126" s="77">
        <v>0</v>
      </c>
      <c r="G126" s="74">
        <f>E126</f>
        <v>2000000</v>
      </c>
      <c r="H126" s="77">
        <v>0</v>
      </c>
      <c r="I126" s="79">
        <v>0</v>
      </c>
      <c r="J126" s="80">
        <v>0</v>
      </c>
    </row>
    <row r="127" spans="1:10" ht="15.75" x14ac:dyDescent="0.25">
      <c r="A127" s="69">
        <v>6</v>
      </c>
      <c r="B127" s="87" t="s">
        <v>161</v>
      </c>
      <c r="C127" s="88">
        <v>1</v>
      </c>
      <c r="D127" s="88" t="s">
        <v>28</v>
      </c>
      <c r="E127" s="89">
        <v>1500000</v>
      </c>
      <c r="F127" s="77">
        <v>0</v>
      </c>
      <c r="G127" s="74">
        <f t="shared" si="18"/>
        <v>1500000</v>
      </c>
      <c r="H127" s="77">
        <v>0</v>
      </c>
      <c r="I127" s="79">
        <v>0</v>
      </c>
      <c r="J127" s="80">
        <v>0</v>
      </c>
    </row>
    <row r="128" spans="1:10" ht="15.75" x14ac:dyDescent="0.25">
      <c r="A128" s="69">
        <v>7</v>
      </c>
      <c r="B128" s="87" t="s">
        <v>162</v>
      </c>
      <c r="C128" s="88">
        <v>1</v>
      </c>
      <c r="D128" s="88" t="s">
        <v>28</v>
      </c>
      <c r="E128" s="89">
        <v>15000000</v>
      </c>
      <c r="F128" s="77">
        <v>0</v>
      </c>
      <c r="G128" s="74">
        <f t="shared" si="18"/>
        <v>15000000</v>
      </c>
      <c r="H128" s="77">
        <v>0</v>
      </c>
      <c r="I128" s="79">
        <v>0</v>
      </c>
      <c r="J128" s="80">
        <v>0</v>
      </c>
    </row>
    <row r="129" spans="1:10" ht="15.75" x14ac:dyDescent="0.25">
      <c r="A129" s="69">
        <v>8</v>
      </c>
      <c r="B129" s="87" t="s">
        <v>163</v>
      </c>
      <c r="C129" s="88">
        <v>1</v>
      </c>
      <c r="D129" s="88" t="s">
        <v>28</v>
      </c>
      <c r="E129" s="89">
        <v>3000000</v>
      </c>
      <c r="F129" s="77">
        <v>0</v>
      </c>
      <c r="G129" s="74">
        <f t="shared" si="18"/>
        <v>3000000</v>
      </c>
      <c r="H129" s="77">
        <v>0</v>
      </c>
      <c r="I129" s="79">
        <v>0</v>
      </c>
      <c r="J129" s="80">
        <v>0</v>
      </c>
    </row>
    <row r="130" spans="1:10" ht="15.75" x14ac:dyDescent="0.25">
      <c r="A130" s="69">
        <v>9</v>
      </c>
      <c r="B130" s="87" t="s">
        <v>164</v>
      </c>
      <c r="C130" s="88">
        <v>20</v>
      </c>
      <c r="D130" s="88" t="s">
        <v>117</v>
      </c>
      <c r="E130" s="89">
        <v>3000000</v>
      </c>
      <c r="F130" s="77">
        <v>0</v>
      </c>
      <c r="G130" s="74">
        <f t="shared" si="18"/>
        <v>3000000</v>
      </c>
      <c r="H130" s="77">
        <v>0</v>
      </c>
      <c r="I130" s="79">
        <v>0</v>
      </c>
      <c r="J130" s="80">
        <v>0</v>
      </c>
    </row>
    <row r="131" spans="1:10" ht="15.75" x14ac:dyDescent="0.25">
      <c r="A131" s="69">
        <v>10</v>
      </c>
      <c r="B131" s="87" t="s">
        <v>60</v>
      </c>
      <c r="C131" s="88">
        <v>13</v>
      </c>
      <c r="D131" s="88" t="s">
        <v>112</v>
      </c>
      <c r="E131" s="89">
        <v>10010000</v>
      </c>
      <c r="F131" s="77"/>
      <c r="G131" s="74">
        <f t="shared" si="18"/>
        <v>10010000</v>
      </c>
      <c r="H131" s="77">
        <v>0</v>
      </c>
      <c r="I131" s="79">
        <v>0</v>
      </c>
      <c r="J131" s="80">
        <v>0</v>
      </c>
    </row>
    <row r="132" spans="1:10" x14ac:dyDescent="0.25">
      <c r="A132" s="90"/>
      <c r="B132" s="91"/>
      <c r="C132" s="91"/>
      <c r="D132" s="91"/>
      <c r="E132" s="92"/>
      <c r="F132" s="90"/>
      <c r="G132" s="93"/>
      <c r="H132" s="90"/>
      <c r="I132" s="90"/>
      <c r="J132" s="90"/>
    </row>
    <row r="133" spans="1:10" x14ac:dyDescent="0.25">
      <c r="A133" s="67" t="s">
        <v>61</v>
      </c>
      <c r="B133" s="257"/>
      <c r="C133" s="257"/>
      <c r="D133" s="257"/>
      <c r="E133" s="257"/>
      <c r="F133" s="257"/>
      <c r="G133" s="257"/>
      <c r="H133" s="257"/>
      <c r="I133" s="257"/>
      <c r="J133" s="257"/>
    </row>
    <row r="134" spans="1:10" ht="30" x14ac:dyDescent="0.25">
      <c r="A134" s="16">
        <v>1</v>
      </c>
      <c r="B134" s="60" t="s">
        <v>26</v>
      </c>
      <c r="C134" s="16"/>
      <c r="D134" s="16"/>
      <c r="E134" s="17">
        <f>SUM(E135:E140)</f>
        <v>70000000</v>
      </c>
      <c r="F134" s="18">
        <v>0</v>
      </c>
      <c r="G134" s="19">
        <f>SUM(G135:G140)</f>
        <v>70000000</v>
      </c>
      <c r="H134" s="20">
        <f>G134/E134*100%</f>
        <v>1</v>
      </c>
      <c r="I134" s="28">
        <f>E134-G134</f>
        <v>0</v>
      </c>
      <c r="J134" s="20">
        <f t="shared" ref="J134" si="19">100%-H134</f>
        <v>0</v>
      </c>
    </row>
    <row r="135" spans="1:10" ht="15.75" x14ac:dyDescent="0.25">
      <c r="A135" s="69">
        <v>1</v>
      </c>
      <c r="B135" s="87" t="s">
        <v>27</v>
      </c>
      <c r="C135" s="88">
        <v>1</v>
      </c>
      <c r="D135" s="88" t="s">
        <v>28</v>
      </c>
      <c r="E135" s="89">
        <v>1500000</v>
      </c>
      <c r="F135" s="77">
        <v>0</v>
      </c>
      <c r="G135" s="74">
        <f>E135</f>
        <v>1500000</v>
      </c>
      <c r="H135" s="77">
        <v>0</v>
      </c>
      <c r="I135" s="79">
        <v>0</v>
      </c>
      <c r="J135" s="80">
        <v>0</v>
      </c>
    </row>
    <row r="136" spans="1:10" ht="76.5" customHeight="1" x14ac:dyDescent="0.25">
      <c r="A136" s="210">
        <v>2</v>
      </c>
      <c r="B136" s="209" t="s">
        <v>165</v>
      </c>
      <c r="C136" s="88">
        <v>1</v>
      </c>
      <c r="D136" s="88" t="s">
        <v>28</v>
      </c>
      <c r="E136" s="89">
        <v>3000000</v>
      </c>
      <c r="F136" s="77">
        <v>0</v>
      </c>
      <c r="G136" s="78">
        <f t="shared" ref="G136:G140" si="20">E136</f>
        <v>3000000</v>
      </c>
      <c r="H136" s="77">
        <v>0</v>
      </c>
      <c r="I136" s="79">
        <v>0</v>
      </c>
      <c r="J136" s="80">
        <v>0</v>
      </c>
    </row>
    <row r="137" spans="1:10" ht="15.75" x14ac:dyDescent="0.25">
      <c r="A137" s="69">
        <v>3</v>
      </c>
      <c r="B137" s="87" t="s">
        <v>166</v>
      </c>
      <c r="C137" s="88">
        <v>20</v>
      </c>
      <c r="D137" s="88" t="s">
        <v>112</v>
      </c>
      <c r="E137" s="89">
        <v>18500000</v>
      </c>
      <c r="F137" s="77">
        <v>0</v>
      </c>
      <c r="G137" s="78">
        <f t="shared" si="20"/>
        <v>18500000</v>
      </c>
      <c r="H137" s="77">
        <v>0</v>
      </c>
      <c r="I137" s="79">
        <v>0</v>
      </c>
      <c r="J137" s="80">
        <v>0</v>
      </c>
    </row>
    <row r="138" spans="1:10" ht="45" customHeight="1" x14ac:dyDescent="0.25">
      <c r="A138" s="95">
        <v>4</v>
      </c>
      <c r="B138" s="211" t="s">
        <v>167</v>
      </c>
      <c r="C138" s="103">
        <v>1</v>
      </c>
      <c r="D138" s="212" t="s">
        <v>28</v>
      </c>
      <c r="E138" s="105">
        <v>19000000</v>
      </c>
      <c r="F138" s="77">
        <v>0</v>
      </c>
      <c r="G138" s="78">
        <f t="shared" si="20"/>
        <v>19000000</v>
      </c>
      <c r="H138" s="77">
        <v>0</v>
      </c>
      <c r="I138" s="79">
        <v>0</v>
      </c>
      <c r="J138" s="80">
        <v>0</v>
      </c>
    </row>
    <row r="139" spans="1:10" ht="15.75" x14ac:dyDescent="0.25">
      <c r="A139" s="69">
        <v>5</v>
      </c>
      <c r="B139" s="87" t="s">
        <v>56</v>
      </c>
      <c r="C139" s="88">
        <v>50</v>
      </c>
      <c r="D139" s="88" t="s">
        <v>168</v>
      </c>
      <c r="E139" s="89">
        <v>7500000</v>
      </c>
      <c r="F139" s="77">
        <v>0</v>
      </c>
      <c r="G139" s="78">
        <f t="shared" si="20"/>
        <v>7500000</v>
      </c>
      <c r="H139" s="77">
        <v>0</v>
      </c>
      <c r="I139" s="79">
        <v>0</v>
      </c>
      <c r="J139" s="80">
        <v>0</v>
      </c>
    </row>
    <row r="140" spans="1:10" ht="15.75" x14ac:dyDescent="0.25">
      <c r="A140" s="69">
        <v>6</v>
      </c>
      <c r="B140" s="87" t="s">
        <v>169</v>
      </c>
      <c r="C140" s="88">
        <v>1</v>
      </c>
      <c r="D140" s="88" t="s">
        <v>28</v>
      </c>
      <c r="E140" s="89">
        <v>20500000</v>
      </c>
      <c r="F140" s="77">
        <v>0</v>
      </c>
      <c r="G140" s="78">
        <f t="shared" si="20"/>
        <v>20500000</v>
      </c>
      <c r="H140" s="77">
        <v>0</v>
      </c>
      <c r="I140" s="79">
        <v>0</v>
      </c>
      <c r="J140" s="80">
        <v>0</v>
      </c>
    </row>
    <row r="141" spans="1:10" x14ac:dyDescent="0.25">
      <c r="A141" s="90"/>
      <c r="B141" s="91"/>
      <c r="C141" s="91"/>
      <c r="D141" s="91"/>
      <c r="E141" s="92"/>
      <c r="F141" s="90"/>
      <c r="G141" s="93"/>
      <c r="H141" s="90"/>
      <c r="I141" s="90"/>
      <c r="J141" s="90"/>
    </row>
    <row r="142" spans="1:10" x14ac:dyDescent="0.25">
      <c r="A142" s="67" t="s">
        <v>63</v>
      </c>
      <c r="B142" s="257"/>
      <c r="C142" s="257"/>
      <c r="D142" s="257"/>
      <c r="E142" s="257"/>
      <c r="F142" s="257"/>
      <c r="G142" s="257"/>
      <c r="H142" s="257"/>
      <c r="I142" s="257"/>
      <c r="J142" s="257"/>
    </row>
    <row r="143" spans="1:10" ht="30" x14ac:dyDescent="0.25">
      <c r="A143" s="217">
        <v>1</v>
      </c>
      <c r="B143" s="218" t="s">
        <v>26</v>
      </c>
      <c r="C143" s="217"/>
      <c r="D143" s="217"/>
      <c r="E143" s="219">
        <f>SUM(E144:E148)</f>
        <v>70000000</v>
      </c>
      <c r="F143" s="220">
        <v>0</v>
      </c>
      <c r="G143" s="221">
        <f>G144+G145+G146+G147+G148</f>
        <v>70000000</v>
      </c>
      <c r="H143" s="222">
        <f>G143/E143*100%</f>
        <v>1</v>
      </c>
      <c r="I143" s="223">
        <f>E143-G143</f>
        <v>0</v>
      </c>
      <c r="J143" s="222">
        <f t="shared" ref="J143" si="21">100%-H143</f>
        <v>0</v>
      </c>
    </row>
    <row r="144" spans="1:10" ht="15.75" x14ac:dyDescent="0.25">
      <c r="A144" s="99">
        <v>1</v>
      </c>
      <c r="B144" s="87" t="s">
        <v>27</v>
      </c>
      <c r="C144" s="88">
        <v>1</v>
      </c>
      <c r="D144" s="88" t="s">
        <v>28</v>
      </c>
      <c r="E144" s="89">
        <f>C144*1500000</f>
        <v>1500000</v>
      </c>
      <c r="F144" s="224">
        <v>0</v>
      </c>
      <c r="G144" s="225">
        <f>E144</f>
        <v>1500000</v>
      </c>
      <c r="H144" s="224">
        <v>0</v>
      </c>
      <c r="I144" s="226">
        <v>0</v>
      </c>
      <c r="J144" s="227">
        <v>0</v>
      </c>
    </row>
    <row r="145" spans="1:10" ht="15.75" x14ac:dyDescent="0.25">
      <c r="A145" s="99">
        <v>2</v>
      </c>
      <c r="B145" s="87" t="s">
        <v>170</v>
      </c>
      <c r="C145" s="88">
        <v>1</v>
      </c>
      <c r="D145" s="88" t="s">
        <v>28</v>
      </c>
      <c r="E145" s="89">
        <f>C145*2000000</f>
        <v>2000000</v>
      </c>
      <c r="F145" s="224">
        <v>0</v>
      </c>
      <c r="G145" s="225">
        <f t="shared" ref="G145:G147" si="22">E145</f>
        <v>2000000</v>
      </c>
      <c r="H145" s="224">
        <v>0</v>
      </c>
      <c r="I145" s="226">
        <v>0</v>
      </c>
      <c r="J145" s="227">
        <v>0</v>
      </c>
    </row>
    <row r="146" spans="1:10" ht="15.75" x14ac:dyDescent="0.25">
      <c r="A146" s="99">
        <v>3</v>
      </c>
      <c r="B146" s="87" t="s">
        <v>171</v>
      </c>
      <c r="C146" s="88">
        <v>1</v>
      </c>
      <c r="D146" s="88" t="s">
        <v>28</v>
      </c>
      <c r="E146" s="89">
        <v>30000000</v>
      </c>
      <c r="F146" s="224">
        <v>0</v>
      </c>
      <c r="G146" s="225">
        <f t="shared" si="22"/>
        <v>30000000</v>
      </c>
      <c r="H146" s="224">
        <v>0</v>
      </c>
      <c r="I146" s="226">
        <v>0</v>
      </c>
      <c r="J146" s="227">
        <v>0</v>
      </c>
    </row>
    <row r="147" spans="1:10" ht="15.75" x14ac:dyDescent="0.25">
      <c r="A147" s="99">
        <v>4</v>
      </c>
      <c r="B147" s="87" t="s">
        <v>172</v>
      </c>
      <c r="C147" s="88">
        <v>15</v>
      </c>
      <c r="D147" s="99" t="s">
        <v>112</v>
      </c>
      <c r="E147" s="89">
        <v>16500000</v>
      </c>
      <c r="F147" s="224">
        <v>0</v>
      </c>
      <c r="G147" s="225">
        <f t="shared" si="22"/>
        <v>16500000</v>
      </c>
      <c r="H147" s="224">
        <v>0</v>
      </c>
      <c r="I147" s="226">
        <v>0</v>
      </c>
      <c r="J147" s="227">
        <v>0</v>
      </c>
    </row>
    <row r="148" spans="1:10" ht="15.75" x14ac:dyDescent="0.25">
      <c r="A148" s="99">
        <v>5</v>
      </c>
      <c r="B148" s="87" t="s">
        <v>173</v>
      </c>
      <c r="C148" s="88">
        <v>2</v>
      </c>
      <c r="D148" s="99" t="s">
        <v>64</v>
      </c>
      <c r="E148" s="89">
        <v>20000000</v>
      </c>
      <c r="F148" s="224">
        <v>0</v>
      </c>
      <c r="G148" s="225">
        <f>E148</f>
        <v>20000000</v>
      </c>
      <c r="H148" s="224">
        <v>0</v>
      </c>
      <c r="I148" s="226">
        <v>0</v>
      </c>
      <c r="J148" s="227">
        <v>0</v>
      </c>
    </row>
    <row r="149" spans="1:10" x14ac:dyDescent="0.25">
      <c r="A149" s="90"/>
      <c r="B149" s="91"/>
      <c r="C149" s="91"/>
      <c r="D149" s="91"/>
      <c r="E149" s="92"/>
      <c r="F149" s="90"/>
      <c r="G149" s="93"/>
      <c r="H149" s="90"/>
      <c r="I149" s="90"/>
      <c r="J149" s="90"/>
    </row>
    <row r="150" spans="1:10" x14ac:dyDescent="0.25">
      <c r="A150" s="67" t="s">
        <v>65</v>
      </c>
      <c r="B150" s="257" t="s">
        <v>66</v>
      </c>
      <c r="C150" s="257"/>
      <c r="D150" s="257"/>
      <c r="E150" s="257"/>
      <c r="F150" s="257"/>
      <c r="G150" s="257"/>
      <c r="H150" s="257"/>
      <c r="I150" s="257"/>
      <c r="J150" s="257"/>
    </row>
    <row r="151" spans="1:10" ht="30" x14ac:dyDescent="0.25">
      <c r="A151" s="16">
        <v>1</v>
      </c>
      <c r="B151" s="60" t="s">
        <v>26</v>
      </c>
      <c r="C151" s="16"/>
      <c r="D151" s="16"/>
      <c r="E151" s="17">
        <f>E152+E153+E154+E155+E156+E157+E158+E159+E160+E161+E162+E163+E164+E165+E166+E167+E168</f>
        <v>70000000</v>
      </c>
      <c r="F151" s="18">
        <v>0</v>
      </c>
      <c r="G151" s="19">
        <v>70000000</v>
      </c>
      <c r="H151" s="20">
        <v>0</v>
      </c>
      <c r="I151" s="28">
        <f>E151-G151</f>
        <v>0</v>
      </c>
      <c r="J151" s="77">
        <v>0</v>
      </c>
    </row>
    <row r="152" spans="1:10" ht="15.75" x14ac:dyDescent="0.25">
      <c r="A152" s="69">
        <v>1</v>
      </c>
      <c r="B152" s="87" t="s">
        <v>27</v>
      </c>
      <c r="C152" s="88">
        <v>1</v>
      </c>
      <c r="D152" s="88" t="s">
        <v>28</v>
      </c>
      <c r="E152" s="89">
        <v>1500000</v>
      </c>
      <c r="F152" s="77">
        <v>0</v>
      </c>
      <c r="G152" s="93">
        <f>E152</f>
        <v>1500000</v>
      </c>
      <c r="H152" s="20">
        <v>0</v>
      </c>
      <c r="I152" s="79">
        <v>0</v>
      </c>
      <c r="J152" s="77">
        <v>0</v>
      </c>
    </row>
    <row r="153" spans="1:10" ht="31.5" customHeight="1" x14ac:dyDescent="0.25">
      <c r="A153" s="71">
        <v>2</v>
      </c>
      <c r="B153" s="228" t="s">
        <v>174</v>
      </c>
      <c r="C153" s="88">
        <v>1</v>
      </c>
      <c r="D153" s="88" t="s">
        <v>28</v>
      </c>
      <c r="E153" s="89">
        <v>4500000</v>
      </c>
      <c r="F153" s="77">
        <v>0</v>
      </c>
      <c r="G153" s="229">
        <f t="shared" ref="G153:G158" si="23">E153</f>
        <v>4500000</v>
      </c>
      <c r="H153" s="20">
        <v>0</v>
      </c>
      <c r="I153" s="79">
        <v>0</v>
      </c>
      <c r="J153" s="77">
        <v>0</v>
      </c>
    </row>
    <row r="154" spans="1:10" ht="15.75" x14ac:dyDescent="0.25">
      <c r="A154" s="69">
        <v>3</v>
      </c>
      <c r="B154" s="87" t="s">
        <v>175</v>
      </c>
      <c r="C154" s="88">
        <v>1</v>
      </c>
      <c r="D154" s="88" t="s">
        <v>176</v>
      </c>
      <c r="E154" s="89">
        <v>12500000</v>
      </c>
      <c r="F154" s="77">
        <v>0</v>
      </c>
      <c r="G154" s="93">
        <f t="shared" si="23"/>
        <v>12500000</v>
      </c>
      <c r="H154" s="20">
        <v>0</v>
      </c>
      <c r="I154" s="79">
        <v>0</v>
      </c>
      <c r="J154" s="77">
        <v>0</v>
      </c>
    </row>
    <row r="155" spans="1:10" ht="15.75" x14ac:dyDescent="0.25">
      <c r="A155" s="69">
        <v>4</v>
      </c>
      <c r="B155" s="102" t="s">
        <v>177</v>
      </c>
      <c r="C155" s="103">
        <v>1</v>
      </c>
      <c r="D155" s="104" t="s">
        <v>176</v>
      </c>
      <c r="E155" s="105">
        <v>4950000</v>
      </c>
      <c r="F155" s="77">
        <v>0</v>
      </c>
      <c r="G155" s="93">
        <f t="shared" si="23"/>
        <v>4950000</v>
      </c>
      <c r="H155" s="20">
        <v>0</v>
      </c>
      <c r="I155" s="79">
        <v>0</v>
      </c>
      <c r="J155" s="77">
        <v>0</v>
      </c>
    </row>
    <row r="156" spans="1:10" ht="15.75" x14ac:dyDescent="0.25">
      <c r="A156" s="71">
        <v>5</v>
      </c>
      <c r="B156" s="87" t="s">
        <v>178</v>
      </c>
      <c r="C156" s="88">
        <v>6</v>
      </c>
      <c r="D156" s="88" t="s">
        <v>28</v>
      </c>
      <c r="E156" s="89">
        <v>9000000</v>
      </c>
      <c r="F156" s="77">
        <v>0</v>
      </c>
      <c r="G156" s="93">
        <f t="shared" si="23"/>
        <v>9000000</v>
      </c>
      <c r="H156" s="20">
        <v>0</v>
      </c>
      <c r="I156" s="79">
        <v>0</v>
      </c>
      <c r="J156" s="77">
        <v>0</v>
      </c>
    </row>
    <row r="157" spans="1:10" ht="15.75" x14ac:dyDescent="0.25">
      <c r="A157" s="69">
        <v>6</v>
      </c>
      <c r="B157" s="87" t="s">
        <v>179</v>
      </c>
      <c r="C157" s="88">
        <v>1</v>
      </c>
      <c r="D157" s="88" t="s">
        <v>180</v>
      </c>
      <c r="E157" s="89">
        <v>3000000</v>
      </c>
      <c r="F157" s="77">
        <v>0</v>
      </c>
      <c r="G157" s="93">
        <f t="shared" si="23"/>
        <v>3000000</v>
      </c>
      <c r="H157" s="20">
        <v>0</v>
      </c>
      <c r="I157" s="79">
        <v>0</v>
      </c>
      <c r="J157" s="77">
        <v>0</v>
      </c>
    </row>
    <row r="158" spans="1:10" ht="15.75" x14ac:dyDescent="0.25">
      <c r="A158" s="69">
        <v>7</v>
      </c>
      <c r="B158" s="87" t="s">
        <v>181</v>
      </c>
      <c r="C158" s="88">
        <v>4</v>
      </c>
      <c r="D158" s="88" t="s">
        <v>119</v>
      </c>
      <c r="E158" s="89">
        <v>2100000</v>
      </c>
      <c r="F158" s="77">
        <v>0</v>
      </c>
      <c r="G158" s="93">
        <f t="shared" si="23"/>
        <v>2100000</v>
      </c>
      <c r="H158" s="20">
        <v>0</v>
      </c>
      <c r="I158" s="79">
        <v>0</v>
      </c>
      <c r="J158" s="77">
        <v>0</v>
      </c>
    </row>
    <row r="159" spans="1:10" x14ac:dyDescent="0.25">
      <c r="A159" s="69">
        <v>9</v>
      </c>
      <c r="B159" s="109" t="s">
        <v>182</v>
      </c>
      <c r="C159" s="25">
        <v>1</v>
      </c>
      <c r="D159" s="111" t="s">
        <v>119</v>
      </c>
      <c r="E159" s="230">
        <v>10000000</v>
      </c>
      <c r="F159" s="77">
        <v>0</v>
      </c>
      <c r="G159" s="231">
        <f t="shared" ref="G159:G168" si="24">E159</f>
        <v>10000000</v>
      </c>
      <c r="H159" s="77">
        <v>0</v>
      </c>
      <c r="I159" s="79">
        <v>0</v>
      </c>
      <c r="J159" s="77">
        <v>0</v>
      </c>
    </row>
    <row r="160" spans="1:10" x14ac:dyDescent="0.25">
      <c r="A160" s="69">
        <v>10</v>
      </c>
      <c r="B160" s="109" t="s">
        <v>183</v>
      </c>
      <c r="C160" s="25">
        <v>1</v>
      </c>
      <c r="D160" s="232" t="s">
        <v>119</v>
      </c>
      <c r="E160" s="233">
        <v>650000</v>
      </c>
      <c r="F160" s="77">
        <v>0</v>
      </c>
      <c r="G160" s="231">
        <f t="shared" si="24"/>
        <v>650000</v>
      </c>
      <c r="H160" s="77">
        <v>0</v>
      </c>
      <c r="I160" s="79">
        <v>0</v>
      </c>
      <c r="J160" s="77">
        <v>0</v>
      </c>
    </row>
    <row r="161" spans="1:12" x14ac:dyDescent="0.25">
      <c r="A161" s="71">
        <v>11</v>
      </c>
      <c r="B161" s="109" t="s">
        <v>184</v>
      </c>
      <c r="C161" s="25">
        <v>1</v>
      </c>
      <c r="D161" s="232" t="s">
        <v>119</v>
      </c>
      <c r="E161" s="233">
        <v>300000</v>
      </c>
      <c r="F161" s="77">
        <v>0</v>
      </c>
      <c r="G161" s="231">
        <f t="shared" si="24"/>
        <v>300000</v>
      </c>
      <c r="H161" s="77">
        <v>0</v>
      </c>
      <c r="I161" s="79">
        <v>0</v>
      </c>
      <c r="J161" s="77">
        <v>0</v>
      </c>
    </row>
    <row r="162" spans="1:12" x14ac:dyDescent="0.25">
      <c r="A162" s="69">
        <v>12</v>
      </c>
      <c r="B162" s="109" t="s">
        <v>185</v>
      </c>
      <c r="C162" s="25">
        <v>1</v>
      </c>
      <c r="D162" s="232" t="s">
        <v>119</v>
      </c>
      <c r="E162" s="233">
        <v>24000</v>
      </c>
      <c r="F162" s="77">
        <v>0</v>
      </c>
      <c r="G162" s="231">
        <f t="shared" si="24"/>
        <v>24000</v>
      </c>
      <c r="H162" s="77">
        <v>0</v>
      </c>
      <c r="I162" s="79">
        <v>0</v>
      </c>
      <c r="J162" s="77">
        <v>0</v>
      </c>
    </row>
    <row r="163" spans="1:12" x14ac:dyDescent="0.25">
      <c r="A163" s="69">
        <v>13</v>
      </c>
      <c r="B163" s="109" t="s">
        <v>186</v>
      </c>
      <c r="C163" s="25">
        <v>2</v>
      </c>
      <c r="D163" s="232" t="s">
        <v>51</v>
      </c>
      <c r="E163" s="233">
        <v>400000</v>
      </c>
      <c r="F163" s="77">
        <v>0</v>
      </c>
      <c r="G163" s="231">
        <f t="shared" si="24"/>
        <v>400000</v>
      </c>
      <c r="H163" s="77">
        <v>0</v>
      </c>
      <c r="I163" s="79">
        <v>0</v>
      </c>
      <c r="J163" s="77">
        <v>0</v>
      </c>
    </row>
    <row r="164" spans="1:12" x14ac:dyDescent="0.25">
      <c r="A164" s="71">
        <v>14</v>
      </c>
      <c r="B164" s="109" t="s">
        <v>187</v>
      </c>
      <c r="C164" s="25">
        <v>2</v>
      </c>
      <c r="D164" s="232" t="s">
        <v>51</v>
      </c>
      <c r="E164" s="233">
        <v>350000</v>
      </c>
      <c r="F164" s="77">
        <v>0</v>
      </c>
      <c r="G164" s="231">
        <f t="shared" si="24"/>
        <v>350000</v>
      </c>
      <c r="H164" s="77">
        <v>0</v>
      </c>
      <c r="I164" s="79">
        <v>0</v>
      </c>
      <c r="J164" s="77">
        <v>0</v>
      </c>
    </row>
    <row r="165" spans="1:12" x14ac:dyDescent="0.25">
      <c r="A165" s="69">
        <v>15</v>
      </c>
      <c r="B165" s="109" t="s">
        <v>56</v>
      </c>
      <c r="C165" s="25">
        <v>50</v>
      </c>
      <c r="D165" s="232" t="s">
        <v>51</v>
      </c>
      <c r="E165" s="233">
        <v>7500000</v>
      </c>
      <c r="F165" s="77">
        <v>0</v>
      </c>
      <c r="G165" s="231">
        <f t="shared" si="24"/>
        <v>7500000</v>
      </c>
      <c r="H165" s="77">
        <v>0</v>
      </c>
      <c r="I165" s="79">
        <v>0</v>
      </c>
      <c r="J165" s="77">
        <v>0</v>
      </c>
    </row>
    <row r="166" spans="1:12" x14ac:dyDescent="0.25">
      <c r="A166" s="69">
        <v>16</v>
      </c>
      <c r="B166" s="109" t="s">
        <v>188</v>
      </c>
      <c r="C166" s="25">
        <v>3</v>
      </c>
      <c r="D166" s="232" t="s">
        <v>51</v>
      </c>
      <c r="E166" s="233">
        <v>2700000</v>
      </c>
      <c r="F166" s="77">
        <v>0</v>
      </c>
      <c r="G166" s="231">
        <f t="shared" si="24"/>
        <v>2700000</v>
      </c>
      <c r="H166" s="77">
        <v>0</v>
      </c>
      <c r="I166" s="79">
        <v>0</v>
      </c>
      <c r="J166" s="77">
        <v>0</v>
      </c>
    </row>
    <row r="167" spans="1:12" x14ac:dyDescent="0.25">
      <c r="A167" s="71">
        <v>17</v>
      </c>
      <c r="B167" s="109" t="s">
        <v>189</v>
      </c>
      <c r="C167" s="25">
        <v>1</v>
      </c>
      <c r="D167" s="232" t="s">
        <v>190</v>
      </c>
      <c r="E167" s="233">
        <v>1500000</v>
      </c>
      <c r="F167" s="77">
        <v>0</v>
      </c>
      <c r="G167" s="231">
        <f t="shared" si="24"/>
        <v>1500000</v>
      </c>
      <c r="H167" s="77">
        <v>0</v>
      </c>
      <c r="I167" s="79">
        <v>0</v>
      </c>
      <c r="J167" s="77">
        <v>0</v>
      </c>
    </row>
    <row r="168" spans="1:12" x14ac:dyDescent="0.25">
      <c r="A168" s="69">
        <v>18</v>
      </c>
      <c r="B168" s="109" t="s">
        <v>191</v>
      </c>
      <c r="C168" s="25">
        <v>1</v>
      </c>
      <c r="D168" s="232" t="s">
        <v>67</v>
      </c>
      <c r="E168" s="233">
        <v>9026000</v>
      </c>
      <c r="F168" s="77">
        <v>0</v>
      </c>
      <c r="G168" s="231">
        <f t="shared" si="24"/>
        <v>9026000</v>
      </c>
      <c r="H168" s="77">
        <v>0</v>
      </c>
      <c r="I168" s="79">
        <v>0</v>
      </c>
      <c r="J168" s="77">
        <v>0</v>
      </c>
    </row>
    <row r="169" spans="1:12" x14ac:dyDescent="0.25">
      <c r="A169" s="69"/>
      <c r="B169" s="234"/>
      <c r="C169" s="25"/>
      <c r="D169" s="232"/>
      <c r="E169" s="233"/>
      <c r="F169" s="77"/>
      <c r="G169" s="231"/>
      <c r="H169" s="77"/>
      <c r="I169" s="79"/>
      <c r="J169" s="77"/>
    </row>
    <row r="170" spans="1:12" x14ac:dyDescent="0.25">
      <c r="A170" s="8">
        <v>13</v>
      </c>
      <c r="B170" s="59"/>
      <c r="C170" s="8"/>
      <c r="D170" s="8"/>
      <c r="E170" s="11"/>
      <c r="F170" s="10"/>
      <c r="G170" s="11"/>
      <c r="H170" s="20">
        <v>0</v>
      </c>
      <c r="I170" s="11"/>
      <c r="J170" s="77">
        <v>0</v>
      </c>
    </row>
    <row r="171" spans="1:12" ht="30" x14ac:dyDescent="0.25">
      <c r="A171" s="16">
        <v>1</v>
      </c>
      <c r="B171" s="60" t="s">
        <v>26</v>
      </c>
      <c r="C171" s="16"/>
      <c r="D171" s="16"/>
      <c r="E171" s="19">
        <f>SUM(E172:E181)</f>
        <v>70000000</v>
      </c>
      <c r="F171" s="18">
        <v>0</v>
      </c>
      <c r="G171" s="19">
        <f>SUM(G172:G181)</f>
        <v>70000000</v>
      </c>
      <c r="H171" s="119">
        <v>0</v>
      </c>
      <c r="I171" s="118">
        <f>E171-G171</f>
        <v>0</v>
      </c>
      <c r="J171" s="119">
        <v>0</v>
      </c>
    </row>
    <row r="172" spans="1:12" ht="15.75" x14ac:dyDescent="0.25">
      <c r="A172" s="61">
        <v>1</v>
      </c>
      <c r="B172" s="23" t="s">
        <v>27</v>
      </c>
      <c r="C172" s="24">
        <v>1</v>
      </c>
      <c r="D172" s="24" t="s">
        <v>28</v>
      </c>
      <c r="E172" s="192">
        <v>1500000</v>
      </c>
      <c r="F172" s="27">
        <v>0</v>
      </c>
      <c r="G172" s="157">
        <f>E172</f>
        <v>1500000</v>
      </c>
      <c r="H172" s="119">
        <v>0</v>
      </c>
      <c r="I172" s="118">
        <f t="shared" ref="I172:I181" si="25">E172-G172</f>
        <v>0</v>
      </c>
      <c r="J172" s="119">
        <v>0</v>
      </c>
    </row>
    <row r="173" spans="1:12" ht="15.75" x14ac:dyDescent="0.25">
      <c r="A173" s="61">
        <v>2</v>
      </c>
      <c r="B173" s="23" t="s">
        <v>261</v>
      </c>
      <c r="C173" s="24">
        <v>1</v>
      </c>
      <c r="D173" s="24" t="s">
        <v>28</v>
      </c>
      <c r="E173" s="192">
        <v>5000000</v>
      </c>
      <c r="F173" s="27">
        <v>0</v>
      </c>
      <c r="G173" s="157">
        <f>E173</f>
        <v>5000000</v>
      </c>
      <c r="H173" s="119">
        <v>0</v>
      </c>
      <c r="I173" s="118">
        <v>0</v>
      </c>
      <c r="J173" s="119">
        <v>0</v>
      </c>
    </row>
    <row r="174" spans="1:12" ht="15.75" x14ac:dyDescent="0.25">
      <c r="A174" s="61">
        <v>3</v>
      </c>
      <c r="B174" s="23" t="s">
        <v>262</v>
      </c>
      <c r="C174" s="24">
        <v>1</v>
      </c>
      <c r="D174" s="24" t="s">
        <v>28</v>
      </c>
      <c r="E174" s="113">
        <v>20000000</v>
      </c>
      <c r="F174" s="27">
        <v>0</v>
      </c>
      <c r="G174" s="157">
        <f>E174</f>
        <v>20000000</v>
      </c>
      <c r="H174" s="119">
        <v>0</v>
      </c>
      <c r="I174" s="118">
        <f t="shared" si="25"/>
        <v>0</v>
      </c>
      <c r="J174" s="119">
        <v>0</v>
      </c>
    </row>
    <row r="175" spans="1:12" ht="15.75" x14ac:dyDescent="0.25">
      <c r="A175" s="61">
        <v>4</v>
      </c>
      <c r="B175" s="23" t="s">
        <v>263</v>
      </c>
      <c r="C175" s="24">
        <v>1</v>
      </c>
      <c r="D175" s="24" t="s">
        <v>28</v>
      </c>
      <c r="E175" s="278">
        <v>4500000</v>
      </c>
      <c r="F175" s="27">
        <v>0</v>
      </c>
      <c r="G175" s="157">
        <f>E175</f>
        <v>4500000</v>
      </c>
      <c r="H175" s="119">
        <v>0</v>
      </c>
      <c r="I175" s="118">
        <v>0</v>
      </c>
      <c r="J175" s="119">
        <v>0</v>
      </c>
      <c r="L175" t="s">
        <v>197</v>
      </c>
    </row>
    <row r="176" spans="1:12" ht="15.75" x14ac:dyDescent="0.25">
      <c r="A176" s="61">
        <v>5</v>
      </c>
      <c r="B176" s="23" t="s">
        <v>264</v>
      </c>
      <c r="C176" s="24">
        <v>1</v>
      </c>
      <c r="D176" s="24" t="s">
        <v>28</v>
      </c>
      <c r="E176" s="278">
        <v>12650000</v>
      </c>
      <c r="F176" s="27">
        <v>0</v>
      </c>
      <c r="G176" s="157">
        <f>E176</f>
        <v>12650000</v>
      </c>
      <c r="H176" s="119">
        <v>0</v>
      </c>
      <c r="I176" s="118">
        <v>0</v>
      </c>
      <c r="J176" s="119">
        <v>0</v>
      </c>
    </row>
    <row r="177" spans="1:10" ht="15.75" x14ac:dyDescent="0.25">
      <c r="A177" s="61">
        <v>6</v>
      </c>
      <c r="B177" s="23" t="s">
        <v>265</v>
      </c>
      <c r="C177" s="24">
        <v>1</v>
      </c>
      <c r="D177" s="24" t="s">
        <v>124</v>
      </c>
      <c r="E177" s="278">
        <v>3000000</v>
      </c>
      <c r="F177" s="27">
        <v>0</v>
      </c>
      <c r="G177" s="157">
        <f>E177</f>
        <v>3000000</v>
      </c>
      <c r="H177" s="119">
        <v>0</v>
      </c>
      <c r="I177" s="118">
        <f t="shared" si="25"/>
        <v>0</v>
      </c>
      <c r="J177" s="119">
        <v>0</v>
      </c>
    </row>
    <row r="178" spans="1:10" ht="15.75" x14ac:dyDescent="0.25">
      <c r="A178" s="61">
        <v>7</v>
      </c>
      <c r="B178" s="23" t="s">
        <v>266</v>
      </c>
      <c r="C178" s="24">
        <v>1</v>
      </c>
      <c r="D178" s="24" t="s">
        <v>28</v>
      </c>
      <c r="E178" s="278">
        <v>12150000</v>
      </c>
      <c r="F178" s="27">
        <v>0</v>
      </c>
      <c r="G178" s="157">
        <f>E178</f>
        <v>12150000</v>
      </c>
      <c r="H178" s="119">
        <v>0</v>
      </c>
      <c r="I178" s="118">
        <f t="shared" si="25"/>
        <v>0</v>
      </c>
      <c r="J178" s="119">
        <v>0</v>
      </c>
    </row>
    <row r="179" spans="1:10" ht="15.75" x14ac:dyDescent="0.25">
      <c r="A179" s="61">
        <v>8</v>
      </c>
      <c r="B179" s="23" t="s">
        <v>267</v>
      </c>
      <c r="C179" s="24">
        <v>1</v>
      </c>
      <c r="D179" s="24" t="s">
        <v>119</v>
      </c>
      <c r="E179" s="278">
        <v>500000</v>
      </c>
      <c r="F179" s="27">
        <v>0</v>
      </c>
      <c r="G179" s="157">
        <f>E179</f>
        <v>500000</v>
      </c>
      <c r="H179" s="119">
        <v>0</v>
      </c>
      <c r="I179" s="118">
        <v>0</v>
      </c>
      <c r="J179" s="119">
        <v>0</v>
      </c>
    </row>
    <row r="180" spans="1:10" ht="15.75" x14ac:dyDescent="0.25">
      <c r="A180" s="61">
        <v>9</v>
      </c>
      <c r="B180" s="23" t="s">
        <v>268</v>
      </c>
      <c r="C180" s="24">
        <v>1</v>
      </c>
      <c r="D180" s="24" t="s">
        <v>119</v>
      </c>
      <c r="E180" s="278">
        <v>3200000</v>
      </c>
      <c r="F180" s="27">
        <v>0</v>
      </c>
      <c r="G180" s="157">
        <f>E180</f>
        <v>3200000</v>
      </c>
      <c r="H180" s="119">
        <v>0</v>
      </c>
      <c r="I180" s="118">
        <v>0</v>
      </c>
      <c r="J180" s="119">
        <v>0</v>
      </c>
    </row>
    <row r="181" spans="1:10" ht="15.75" x14ac:dyDescent="0.25">
      <c r="A181" s="61">
        <v>10</v>
      </c>
      <c r="B181" s="23" t="s">
        <v>56</v>
      </c>
      <c r="C181" s="24">
        <v>50</v>
      </c>
      <c r="D181" s="24" t="s">
        <v>51</v>
      </c>
      <c r="E181" s="278">
        <v>7500000</v>
      </c>
      <c r="F181" s="27">
        <v>0</v>
      </c>
      <c r="G181" s="157">
        <f>E181</f>
        <v>7500000</v>
      </c>
      <c r="H181" s="119">
        <v>0</v>
      </c>
      <c r="I181" s="118">
        <f t="shared" si="25"/>
        <v>0</v>
      </c>
      <c r="J181" s="119">
        <v>0</v>
      </c>
    </row>
    <row r="182" spans="1:10" x14ac:dyDescent="0.25">
      <c r="A182" s="114"/>
      <c r="B182" s="115"/>
      <c r="C182" s="116"/>
      <c r="D182" s="117"/>
      <c r="E182" s="36"/>
      <c r="F182" s="118"/>
      <c r="G182" s="118"/>
      <c r="H182" s="119"/>
      <c r="I182" s="118"/>
      <c r="J182" s="61"/>
    </row>
    <row r="183" spans="1:10" ht="30" hidden="1" x14ac:dyDescent="0.25">
      <c r="A183" s="213">
        <v>2</v>
      </c>
      <c r="B183" s="236" t="s">
        <v>31</v>
      </c>
      <c r="C183" s="213"/>
      <c r="D183" s="213"/>
      <c r="E183" s="237">
        <f>SUM(E184:E192)</f>
        <v>30000000</v>
      </c>
      <c r="F183" s="214">
        <v>0</v>
      </c>
      <c r="G183" s="237">
        <f>SUM(G184:G192)</f>
        <v>0</v>
      </c>
      <c r="H183" s="215">
        <f>G183/E183*100%</f>
        <v>0</v>
      </c>
      <c r="I183" s="216">
        <f>E183-G183</f>
        <v>30000000</v>
      </c>
      <c r="J183" s="215">
        <f t="shared" ref="J183:J192" si="26">100%-H183</f>
        <v>1</v>
      </c>
    </row>
    <row r="184" spans="1:10" hidden="1" x14ac:dyDescent="0.25">
      <c r="A184" s="238"/>
      <c r="B184" s="239" t="s">
        <v>32</v>
      </c>
      <c r="C184" s="240">
        <v>1</v>
      </c>
      <c r="D184" s="241" t="s">
        <v>70</v>
      </c>
      <c r="E184" s="242">
        <v>600000</v>
      </c>
      <c r="F184" s="235">
        <v>0</v>
      </c>
      <c r="G184" s="216">
        <v>0</v>
      </c>
      <c r="H184" s="215">
        <v>0</v>
      </c>
      <c r="I184" s="216">
        <f t="shared" ref="I184:I192" si="27">E184-G184</f>
        <v>600000</v>
      </c>
      <c r="J184" s="215">
        <f t="shared" si="26"/>
        <v>1</v>
      </c>
    </row>
    <row r="185" spans="1:10" hidden="1" x14ac:dyDescent="0.25">
      <c r="A185" s="238"/>
      <c r="B185" s="239" t="s">
        <v>71</v>
      </c>
      <c r="C185" s="240">
        <v>1</v>
      </c>
      <c r="D185" s="243" t="s">
        <v>28</v>
      </c>
      <c r="E185" s="244">
        <v>6000000</v>
      </c>
      <c r="F185" s="235">
        <v>0</v>
      </c>
      <c r="G185" s="216">
        <v>0</v>
      </c>
      <c r="H185" s="215">
        <v>0</v>
      </c>
      <c r="I185" s="216">
        <f t="shared" si="27"/>
        <v>6000000</v>
      </c>
      <c r="J185" s="215">
        <f t="shared" si="26"/>
        <v>1</v>
      </c>
    </row>
    <row r="186" spans="1:10" ht="30" hidden="1" x14ac:dyDescent="0.25">
      <c r="A186" s="238"/>
      <c r="B186" s="239" t="s">
        <v>33</v>
      </c>
      <c r="C186" s="240">
        <v>1</v>
      </c>
      <c r="D186" s="245" t="s">
        <v>72</v>
      </c>
      <c r="E186" s="244">
        <v>2000000</v>
      </c>
      <c r="F186" s="235">
        <v>0</v>
      </c>
      <c r="G186" s="216">
        <v>0</v>
      </c>
      <c r="H186" s="215">
        <v>0</v>
      </c>
      <c r="I186" s="216">
        <f t="shared" si="27"/>
        <v>2000000</v>
      </c>
      <c r="J186" s="215">
        <f t="shared" si="26"/>
        <v>1</v>
      </c>
    </row>
    <row r="187" spans="1:10" hidden="1" x14ac:dyDescent="0.25">
      <c r="A187" s="246"/>
      <c r="B187" s="239" t="s">
        <v>73</v>
      </c>
      <c r="C187" s="240">
        <v>25</v>
      </c>
      <c r="D187" s="247" t="s">
        <v>35</v>
      </c>
      <c r="E187" s="244">
        <v>10500000</v>
      </c>
      <c r="F187" s="235">
        <v>0</v>
      </c>
      <c r="G187" s="216">
        <v>0</v>
      </c>
      <c r="H187" s="215">
        <v>0</v>
      </c>
      <c r="I187" s="216">
        <f t="shared" si="27"/>
        <v>10500000</v>
      </c>
      <c r="J187" s="215">
        <f t="shared" si="26"/>
        <v>1</v>
      </c>
    </row>
    <row r="188" spans="1:10" hidden="1" x14ac:dyDescent="0.25">
      <c r="A188" s="248"/>
      <c r="B188" s="239" t="s">
        <v>74</v>
      </c>
      <c r="C188" s="240">
        <v>5</v>
      </c>
      <c r="D188" s="249" t="s">
        <v>35</v>
      </c>
      <c r="E188" s="244">
        <v>3000000</v>
      </c>
      <c r="F188" s="235">
        <v>0</v>
      </c>
      <c r="G188" s="216">
        <v>0</v>
      </c>
      <c r="H188" s="215">
        <v>0</v>
      </c>
      <c r="I188" s="216">
        <f t="shared" si="27"/>
        <v>3000000</v>
      </c>
      <c r="J188" s="215">
        <f t="shared" si="26"/>
        <v>1</v>
      </c>
    </row>
    <row r="189" spans="1:10" hidden="1" x14ac:dyDescent="0.25">
      <c r="A189" s="248"/>
      <c r="B189" s="239" t="s">
        <v>40</v>
      </c>
      <c r="C189" s="240">
        <v>1</v>
      </c>
      <c r="D189" s="249" t="s">
        <v>28</v>
      </c>
      <c r="E189" s="244">
        <v>3000000</v>
      </c>
      <c r="F189" s="235">
        <v>0</v>
      </c>
      <c r="G189" s="216">
        <v>0</v>
      </c>
      <c r="H189" s="215">
        <v>0</v>
      </c>
      <c r="I189" s="216">
        <f t="shared" si="27"/>
        <v>3000000</v>
      </c>
      <c r="J189" s="215">
        <f t="shared" si="26"/>
        <v>1</v>
      </c>
    </row>
    <row r="190" spans="1:10" hidden="1" x14ac:dyDescent="0.25">
      <c r="A190" s="248"/>
      <c r="B190" s="239" t="s">
        <v>39</v>
      </c>
      <c r="C190" s="240">
        <v>1</v>
      </c>
      <c r="D190" s="249" t="s">
        <v>28</v>
      </c>
      <c r="E190" s="244">
        <v>2000000</v>
      </c>
      <c r="F190" s="235">
        <v>0</v>
      </c>
      <c r="G190" s="216">
        <v>0</v>
      </c>
      <c r="H190" s="215">
        <v>0</v>
      </c>
      <c r="I190" s="216">
        <f t="shared" si="27"/>
        <v>2000000</v>
      </c>
      <c r="J190" s="215">
        <f t="shared" si="26"/>
        <v>1</v>
      </c>
    </row>
    <row r="191" spans="1:10" hidden="1" x14ac:dyDescent="0.25">
      <c r="A191" s="248"/>
      <c r="B191" s="239" t="s">
        <v>75</v>
      </c>
      <c r="C191" s="240">
        <v>1</v>
      </c>
      <c r="D191" s="249" t="s">
        <v>28</v>
      </c>
      <c r="E191" s="244">
        <v>1900000</v>
      </c>
      <c r="F191" s="235">
        <v>0</v>
      </c>
      <c r="G191" s="216">
        <v>0</v>
      </c>
      <c r="H191" s="215">
        <v>0</v>
      </c>
      <c r="I191" s="216">
        <f t="shared" si="27"/>
        <v>1900000</v>
      </c>
      <c r="J191" s="215">
        <f t="shared" si="26"/>
        <v>1</v>
      </c>
    </row>
    <row r="192" spans="1:10" hidden="1" x14ac:dyDescent="0.25">
      <c r="A192" s="248"/>
      <c r="B192" s="239" t="s">
        <v>44</v>
      </c>
      <c r="C192" s="240">
        <v>1</v>
      </c>
      <c r="D192" s="243" t="s">
        <v>28</v>
      </c>
      <c r="E192" s="250">
        <v>1000000</v>
      </c>
      <c r="F192" s="235">
        <v>0</v>
      </c>
      <c r="G192" s="216">
        <v>0</v>
      </c>
      <c r="H192" s="215">
        <v>0</v>
      </c>
      <c r="I192" s="216">
        <f t="shared" si="27"/>
        <v>1000000</v>
      </c>
      <c r="J192" s="215">
        <f t="shared" si="26"/>
        <v>1</v>
      </c>
    </row>
    <row r="193" spans="1:12" x14ac:dyDescent="0.25">
      <c r="A193" s="251"/>
      <c r="B193" s="252"/>
      <c r="C193" s="251"/>
      <c r="D193" s="251"/>
      <c r="E193" s="253"/>
      <c r="F193" s="254"/>
      <c r="G193" s="253"/>
      <c r="H193" s="255"/>
      <c r="I193" s="253"/>
      <c r="J193" s="255"/>
    </row>
    <row r="194" spans="1:12" x14ac:dyDescent="0.25">
      <c r="A194" s="8">
        <v>14</v>
      </c>
      <c r="B194" s="59"/>
      <c r="C194" s="8"/>
      <c r="D194" s="8"/>
      <c r="E194" s="11"/>
      <c r="F194" s="10"/>
      <c r="G194" s="11"/>
      <c r="H194" s="12"/>
      <c r="I194" s="11"/>
      <c r="J194" s="12"/>
    </row>
    <row r="195" spans="1:12" ht="30" x14ac:dyDescent="0.25">
      <c r="A195" s="16">
        <v>1</v>
      </c>
      <c r="B195" s="60" t="s">
        <v>26</v>
      </c>
      <c r="C195" s="16"/>
      <c r="D195" s="16"/>
      <c r="E195" s="194">
        <f>SUM(E196:E203)</f>
        <v>70000000</v>
      </c>
      <c r="F195" s="18">
        <v>0</v>
      </c>
      <c r="G195" s="19">
        <f>SUM(G196:G202)</f>
        <v>70000000</v>
      </c>
      <c r="H195" s="20">
        <v>0</v>
      </c>
      <c r="I195" s="19">
        <v>0</v>
      </c>
      <c r="J195" s="129">
        <v>0</v>
      </c>
    </row>
    <row r="196" spans="1:12" ht="15.75" x14ac:dyDescent="0.25">
      <c r="A196" s="61">
        <v>1</v>
      </c>
      <c r="B196" s="23" t="s">
        <v>27</v>
      </c>
      <c r="C196" s="25">
        <v>1</v>
      </c>
      <c r="D196" s="25" t="s">
        <v>28</v>
      </c>
      <c r="E196" s="192">
        <v>1500000</v>
      </c>
      <c r="F196" s="27">
        <v>0</v>
      </c>
      <c r="G196" s="157">
        <f>E196</f>
        <v>1500000</v>
      </c>
      <c r="H196" s="119">
        <v>0</v>
      </c>
      <c r="I196" s="21">
        <f t="shared" ref="I196:I202" si="28">E196-G196</f>
        <v>0</v>
      </c>
      <c r="J196" s="129">
        <v>0</v>
      </c>
    </row>
    <row r="197" spans="1:12" ht="15.75" x14ac:dyDescent="0.25">
      <c r="A197" s="61">
        <v>2</v>
      </c>
      <c r="B197" s="23" t="s">
        <v>170</v>
      </c>
      <c r="C197" s="25">
        <v>2</v>
      </c>
      <c r="D197" s="25" t="s">
        <v>28</v>
      </c>
      <c r="E197" s="192">
        <v>5000000</v>
      </c>
      <c r="F197" s="27">
        <v>0</v>
      </c>
      <c r="G197" s="157">
        <f>E197</f>
        <v>5000000</v>
      </c>
      <c r="H197" s="119">
        <v>0</v>
      </c>
      <c r="I197" s="21">
        <v>0</v>
      </c>
      <c r="J197" s="129">
        <v>0</v>
      </c>
      <c r="L197" t="s">
        <v>197</v>
      </c>
    </row>
    <row r="198" spans="1:12" ht="15.75" x14ac:dyDescent="0.25">
      <c r="A198" s="61">
        <v>3</v>
      </c>
      <c r="B198" s="23" t="s">
        <v>256</v>
      </c>
      <c r="C198" s="25">
        <v>1</v>
      </c>
      <c r="D198" s="25" t="s">
        <v>28</v>
      </c>
      <c r="E198" s="192">
        <v>32500000</v>
      </c>
      <c r="F198" s="27">
        <v>0</v>
      </c>
      <c r="G198" s="157">
        <f>E198</f>
        <v>32500000</v>
      </c>
      <c r="H198" s="119">
        <v>0</v>
      </c>
      <c r="I198" s="21">
        <f t="shared" si="28"/>
        <v>0</v>
      </c>
      <c r="J198" s="129">
        <v>0</v>
      </c>
    </row>
    <row r="199" spans="1:12" ht="15.75" x14ac:dyDescent="0.25">
      <c r="A199" s="61">
        <v>4</v>
      </c>
      <c r="B199" s="23" t="s">
        <v>257</v>
      </c>
      <c r="C199" s="25">
        <v>1</v>
      </c>
      <c r="D199" s="25" t="s">
        <v>28</v>
      </c>
      <c r="E199" s="113">
        <v>12500000</v>
      </c>
      <c r="F199" s="27">
        <v>0</v>
      </c>
      <c r="G199" s="157">
        <f>E199</f>
        <v>12500000</v>
      </c>
      <c r="H199" s="119">
        <v>0</v>
      </c>
      <c r="I199" s="21">
        <f t="shared" si="28"/>
        <v>0</v>
      </c>
      <c r="J199" s="129">
        <v>0</v>
      </c>
    </row>
    <row r="200" spans="1:12" ht="15.75" x14ac:dyDescent="0.25">
      <c r="A200" s="61">
        <v>5</v>
      </c>
      <c r="B200" s="23" t="s">
        <v>258</v>
      </c>
      <c r="C200" s="25">
        <v>1</v>
      </c>
      <c r="D200" s="25" t="s">
        <v>28</v>
      </c>
      <c r="E200" s="282">
        <v>5500000</v>
      </c>
      <c r="F200" s="27">
        <v>0</v>
      </c>
      <c r="G200" s="157">
        <f>E200</f>
        <v>5500000</v>
      </c>
      <c r="H200" s="119">
        <v>0</v>
      </c>
      <c r="I200" s="21">
        <v>0</v>
      </c>
      <c r="J200" s="129">
        <v>0</v>
      </c>
    </row>
    <row r="201" spans="1:12" ht="15.75" x14ac:dyDescent="0.25">
      <c r="A201" s="61">
        <v>6</v>
      </c>
      <c r="B201" s="23" t="s">
        <v>259</v>
      </c>
      <c r="C201" s="25">
        <v>1</v>
      </c>
      <c r="D201" s="25" t="s">
        <v>119</v>
      </c>
      <c r="E201" s="113">
        <v>5000000</v>
      </c>
      <c r="F201" s="27">
        <v>0</v>
      </c>
      <c r="G201" s="157">
        <f>E201</f>
        <v>5000000</v>
      </c>
      <c r="H201" s="119">
        <v>0</v>
      </c>
      <c r="I201" s="21">
        <v>0</v>
      </c>
      <c r="J201" s="129">
        <v>0</v>
      </c>
    </row>
    <row r="202" spans="1:12" ht="15.75" x14ac:dyDescent="0.25">
      <c r="A202" s="61">
        <v>7</v>
      </c>
      <c r="B202" s="23" t="s">
        <v>260</v>
      </c>
      <c r="C202" s="25">
        <v>1</v>
      </c>
      <c r="D202" s="25" t="s">
        <v>28</v>
      </c>
      <c r="E202" s="113">
        <v>8000000</v>
      </c>
      <c r="F202" s="27">
        <v>0</v>
      </c>
      <c r="G202" s="157">
        <f>E202</f>
        <v>8000000</v>
      </c>
      <c r="H202" s="119">
        <v>0</v>
      </c>
      <c r="I202" s="21">
        <f t="shared" si="28"/>
        <v>0</v>
      </c>
      <c r="J202" s="129">
        <v>0</v>
      </c>
    </row>
    <row r="203" spans="1:12" x14ac:dyDescent="0.25">
      <c r="A203" s="46"/>
      <c r="B203" s="46"/>
      <c r="C203" s="130"/>
      <c r="D203" s="61"/>
      <c r="E203" s="118"/>
      <c r="F203" s="27"/>
      <c r="G203" s="118"/>
      <c r="H203" s="119"/>
      <c r="I203" s="21"/>
      <c r="J203" s="129"/>
    </row>
    <row r="204" spans="1:12" ht="30" hidden="1" x14ac:dyDescent="0.25">
      <c r="A204" s="16">
        <v>2</v>
      </c>
      <c r="B204" s="120" t="s">
        <v>31</v>
      </c>
      <c r="C204" s="16"/>
      <c r="D204" s="16"/>
      <c r="E204" s="21">
        <f>SUM(E205:E213)</f>
        <v>30000000</v>
      </c>
      <c r="F204" s="18"/>
      <c r="G204" s="21">
        <f>SUM(G205:G213)</f>
        <v>0</v>
      </c>
      <c r="H204" s="20">
        <f>G204/E204*100%</f>
        <v>0</v>
      </c>
      <c r="I204" s="21">
        <f>E204-G204</f>
        <v>30000000</v>
      </c>
      <c r="J204" s="129">
        <f>100%-H204</f>
        <v>1</v>
      </c>
    </row>
    <row r="205" spans="1:12" hidden="1" x14ac:dyDescent="0.25">
      <c r="A205" s="121"/>
      <c r="B205" s="109" t="s">
        <v>73</v>
      </c>
      <c r="C205" s="25">
        <v>25</v>
      </c>
      <c r="D205" s="122" t="s">
        <v>35</v>
      </c>
      <c r="E205" s="123">
        <v>10500000</v>
      </c>
      <c r="F205" s="27">
        <v>0</v>
      </c>
      <c r="G205" s="118">
        <v>0</v>
      </c>
      <c r="H205" s="20">
        <f t="shared" ref="H205:H213" si="29">G205/E205*100%</f>
        <v>0</v>
      </c>
      <c r="I205" s="21">
        <f t="shared" ref="I205:I213" si="30">E205-G205</f>
        <v>10500000</v>
      </c>
      <c r="J205" s="129">
        <f t="shared" ref="J205:J213" si="31">100%-H205</f>
        <v>1</v>
      </c>
    </row>
    <row r="206" spans="1:12" ht="30" hidden="1" x14ac:dyDescent="0.25">
      <c r="A206" s="121"/>
      <c r="B206" s="109" t="s">
        <v>33</v>
      </c>
      <c r="C206" s="25">
        <v>1</v>
      </c>
      <c r="D206" s="128" t="s">
        <v>28</v>
      </c>
      <c r="E206" s="125">
        <v>2000000</v>
      </c>
      <c r="F206" s="27">
        <v>0</v>
      </c>
      <c r="G206" s="118">
        <v>0</v>
      </c>
      <c r="H206" s="20">
        <f t="shared" si="29"/>
        <v>0</v>
      </c>
      <c r="I206" s="21">
        <f t="shared" si="30"/>
        <v>2000000</v>
      </c>
      <c r="J206" s="129">
        <f t="shared" si="31"/>
        <v>1</v>
      </c>
    </row>
    <row r="207" spans="1:12" hidden="1" x14ac:dyDescent="0.25">
      <c r="A207" s="121"/>
      <c r="B207" s="109" t="s">
        <v>71</v>
      </c>
      <c r="C207" s="25">
        <v>1</v>
      </c>
      <c r="D207" s="128" t="s">
        <v>28</v>
      </c>
      <c r="E207" s="125">
        <v>6000000</v>
      </c>
      <c r="F207" s="27">
        <v>0</v>
      </c>
      <c r="G207" s="118">
        <v>0</v>
      </c>
      <c r="H207" s="20">
        <f t="shared" si="29"/>
        <v>0</v>
      </c>
      <c r="I207" s="21">
        <f t="shared" si="30"/>
        <v>6000000</v>
      </c>
      <c r="J207" s="129">
        <f t="shared" si="31"/>
        <v>1</v>
      </c>
    </row>
    <row r="208" spans="1:12" hidden="1" x14ac:dyDescent="0.25">
      <c r="A208" s="126"/>
      <c r="B208" s="109" t="s">
        <v>32</v>
      </c>
      <c r="C208" s="25">
        <v>1</v>
      </c>
      <c r="D208" s="124" t="s">
        <v>28</v>
      </c>
      <c r="E208" s="110">
        <v>600000</v>
      </c>
      <c r="F208" s="27">
        <v>0</v>
      </c>
      <c r="G208" s="118">
        <v>0</v>
      </c>
      <c r="H208" s="20">
        <f t="shared" si="29"/>
        <v>0</v>
      </c>
      <c r="I208" s="21">
        <f t="shared" si="30"/>
        <v>600000</v>
      </c>
      <c r="J208" s="129">
        <f t="shared" si="31"/>
        <v>1</v>
      </c>
    </row>
    <row r="209" spans="1:12" hidden="1" x14ac:dyDescent="0.25">
      <c r="A209" s="108"/>
      <c r="B209" s="109" t="s">
        <v>76</v>
      </c>
      <c r="C209" s="25">
        <v>1</v>
      </c>
      <c r="D209" s="127" t="s">
        <v>28</v>
      </c>
      <c r="E209" s="131">
        <v>1050000</v>
      </c>
      <c r="F209" s="27">
        <v>0</v>
      </c>
      <c r="G209" s="118">
        <v>0</v>
      </c>
      <c r="H209" s="20">
        <f t="shared" si="29"/>
        <v>0</v>
      </c>
      <c r="I209" s="21">
        <f t="shared" si="30"/>
        <v>1050000</v>
      </c>
      <c r="J209" s="129">
        <f t="shared" si="31"/>
        <v>1</v>
      </c>
    </row>
    <row r="210" spans="1:12" hidden="1" x14ac:dyDescent="0.25">
      <c r="A210" s="108"/>
      <c r="B210" s="109" t="s">
        <v>74</v>
      </c>
      <c r="C210" s="25">
        <v>5</v>
      </c>
      <c r="D210" s="128" t="s">
        <v>35</v>
      </c>
      <c r="E210" s="125">
        <v>3000000</v>
      </c>
      <c r="F210" s="27">
        <v>0</v>
      </c>
      <c r="G210" s="118">
        <v>0</v>
      </c>
      <c r="H210" s="20">
        <f t="shared" si="29"/>
        <v>0</v>
      </c>
      <c r="I210" s="21">
        <f t="shared" si="30"/>
        <v>3000000</v>
      </c>
      <c r="J210" s="129">
        <f t="shared" si="31"/>
        <v>1</v>
      </c>
    </row>
    <row r="211" spans="1:12" hidden="1" x14ac:dyDescent="0.25">
      <c r="A211" s="108"/>
      <c r="B211" s="109" t="s">
        <v>77</v>
      </c>
      <c r="C211" s="25">
        <v>1</v>
      </c>
      <c r="D211" s="128" t="s">
        <v>28</v>
      </c>
      <c r="E211" s="125">
        <v>1850000</v>
      </c>
      <c r="F211" s="27">
        <v>0</v>
      </c>
      <c r="G211" s="118">
        <v>0</v>
      </c>
      <c r="H211" s="20">
        <f t="shared" si="29"/>
        <v>0</v>
      </c>
      <c r="I211" s="21">
        <f t="shared" si="30"/>
        <v>1850000</v>
      </c>
      <c r="J211" s="129">
        <f t="shared" si="31"/>
        <v>1</v>
      </c>
    </row>
    <row r="212" spans="1:12" hidden="1" x14ac:dyDescent="0.25">
      <c r="A212" s="108"/>
      <c r="B212" s="109" t="s">
        <v>40</v>
      </c>
      <c r="C212" s="25">
        <v>1</v>
      </c>
      <c r="D212" s="128" t="s">
        <v>28</v>
      </c>
      <c r="E212" s="125">
        <v>3000000</v>
      </c>
      <c r="F212" s="27">
        <v>0</v>
      </c>
      <c r="G212" s="118">
        <v>0</v>
      </c>
      <c r="H212" s="20">
        <f t="shared" si="29"/>
        <v>0</v>
      </c>
      <c r="I212" s="21">
        <f t="shared" si="30"/>
        <v>3000000</v>
      </c>
      <c r="J212" s="129">
        <f t="shared" si="31"/>
        <v>1</v>
      </c>
    </row>
    <row r="213" spans="1:12" hidden="1" x14ac:dyDescent="0.25">
      <c r="A213" s="108"/>
      <c r="B213" s="109" t="s">
        <v>39</v>
      </c>
      <c r="C213" s="25">
        <v>1</v>
      </c>
      <c r="D213" s="124" t="s">
        <v>28</v>
      </c>
      <c r="E213" s="112">
        <v>2000000</v>
      </c>
      <c r="F213" s="27">
        <v>0</v>
      </c>
      <c r="G213" s="118">
        <v>0</v>
      </c>
      <c r="H213" s="20">
        <f t="shared" si="29"/>
        <v>0</v>
      </c>
      <c r="I213" s="21">
        <f t="shared" si="30"/>
        <v>2000000</v>
      </c>
      <c r="J213" s="129">
        <f t="shared" si="31"/>
        <v>1</v>
      </c>
    </row>
    <row r="214" spans="1:12" x14ac:dyDescent="0.25">
      <c r="A214" s="54"/>
      <c r="B214" s="55"/>
      <c r="C214" s="54"/>
      <c r="D214" s="54"/>
      <c r="E214" s="56"/>
      <c r="F214" s="57"/>
      <c r="G214" s="56"/>
      <c r="H214" s="58"/>
      <c r="I214" s="56"/>
      <c r="J214" s="58"/>
    </row>
    <row r="215" spans="1:12" x14ac:dyDescent="0.25">
      <c r="A215" s="8">
        <v>15</v>
      </c>
      <c r="B215" s="59"/>
      <c r="C215" s="8"/>
      <c r="D215" s="8"/>
      <c r="E215" s="11"/>
      <c r="F215" s="10"/>
      <c r="G215" s="11"/>
      <c r="H215" s="12"/>
      <c r="I215" s="11"/>
      <c r="J215" s="12"/>
    </row>
    <row r="216" spans="1:12" ht="30" x14ac:dyDescent="0.25">
      <c r="A216" s="16">
        <v>1</v>
      </c>
      <c r="B216" s="60" t="s">
        <v>26</v>
      </c>
      <c r="C216" s="16"/>
      <c r="D216" s="16"/>
      <c r="E216" s="21">
        <f>SUM(E217:E221)</f>
        <v>70000000</v>
      </c>
      <c r="F216" s="18"/>
      <c r="G216" s="19">
        <f>SUM(G217:G221)</f>
        <v>70000000</v>
      </c>
      <c r="H216" s="20">
        <v>0</v>
      </c>
      <c r="I216" s="21">
        <f>E216-G216</f>
        <v>0</v>
      </c>
      <c r="J216" s="129">
        <v>0</v>
      </c>
    </row>
    <row r="217" spans="1:12" ht="15.75" x14ac:dyDescent="0.25">
      <c r="A217" s="61">
        <v>1</v>
      </c>
      <c r="B217" s="23" t="s">
        <v>27</v>
      </c>
      <c r="C217" s="24">
        <v>1</v>
      </c>
      <c r="D217" s="25" t="s">
        <v>28</v>
      </c>
      <c r="E217" s="192">
        <v>1500000</v>
      </c>
      <c r="F217" s="27">
        <v>0</v>
      </c>
      <c r="G217" s="157">
        <v>1500000</v>
      </c>
      <c r="H217" s="20">
        <v>0</v>
      </c>
      <c r="I217" s="21">
        <v>0</v>
      </c>
      <c r="J217" s="129">
        <v>0</v>
      </c>
    </row>
    <row r="218" spans="1:12" ht="33" customHeight="1" x14ac:dyDescent="0.25">
      <c r="A218" s="61">
        <v>2</v>
      </c>
      <c r="B218" s="204" t="s">
        <v>252</v>
      </c>
      <c r="C218" s="24">
        <v>1</v>
      </c>
      <c r="D218" s="25" t="s">
        <v>28</v>
      </c>
      <c r="E218" s="198">
        <v>3000000</v>
      </c>
      <c r="F218" s="27">
        <v>0</v>
      </c>
      <c r="G218" s="157">
        <f>E218</f>
        <v>3000000</v>
      </c>
      <c r="H218" s="20">
        <f t="shared" ref="H218:H221" si="32">G218/E218*100%</f>
        <v>1</v>
      </c>
      <c r="I218" s="21">
        <v>0</v>
      </c>
      <c r="J218" s="129">
        <v>0</v>
      </c>
    </row>
    <row r="219" spans="1:12" ht="15.75" x14ac:dyDescent="0.25">
      <c r="A219" s="61">
        <v>3</v>
      </c>
      <c r="B219" s="23" t="s">
        <v>253</v>
      </c>
      <c r="C219" s="24">
        <v>1</v>
      </c>
      <c r="D219" s="25" t="s">
        <v>28</v>
      </c>
      <c r="E219" s="192">
        <v>15000000</v>
      </c>
      <c r="F219" s="27">
        <v>0</v>
      </c>
      <c r="G219" s="157">
        <f>E219</f>
        <v>15000000</v>
      </c>
      <c r="H219" s="20">
        <v>0</v>
      </c>
      <c r="I219" s="21">
        <v>0</v>
      </c>
      <c r="J219" s="129">
        <v>0</v>
      </c>
      <c r="L219" t="s">
        <v>197</v>
      </c>
    </row>
    <row r="220" spans="1:12" ht="15.75" x14ac:dyDescent="0.25">
      <c r="A220" s="61">
        <v>4</v>
      </c>
      <c r="B220" s="23" t="s">
        <v>254</v>
      </c>
      <c r="C220" s="24">
        <v>2</v>
      </c>
      <c r="D220" s="25" t="s">
        <v>28</v>
      </c>
      <c r="E220" s="192">
        <v>40000000</v>
      </c>
      <c r="F220" s="27">
        <v>0</v>
      </c>
      <c r="G220" s="157">
        <f>E220</f>
        <v>40000000</v>
      </c>
      <c r="H220" s="20">
        <v>0</v>
      </c>
      <c r="I220" s="21">
        <v>0</v>
      </c>
      <c r="J220" s="129">
        <v>0</v>
      </c>
    </row>
    <row r="221" spans="1:12" ht="15.75" x14ac:dyDescent="0.25">
      <c r="A221" s="61">
        <v>5</v>
      </c>
      <c r="B221" s="23" t="s">
        <v>255</v>
      </c>
      <c r="C221" s="24">
        <v>3</v>
      </c>
      <c r="D221" s="25" t="s">
        <v>112</v>
      </c>
      <c r="E221" s="192">
        <v>10500000</v>
      </c>
      <c r="F221" s="27">
        <v>0</v>
      </c>
      <c r="G221" s="157">
        <f>E221</f>
        <v>10500000</v>
      </c>
      <c r="H221" s="20">
        <f t="shared" si="32"/>
        <v>1</v>
      </c>
      <c r="I221" s="21">
        <v>0</v>
      </c>
      <c r="J221" s="129">
        <v>0</v>
      </c>
    </row>
    <row r="222" spans="1:12" x14ac:dyDescent="0.25">
      <c r="A222" s="54"/>
      <c r="B222" s="55"/>
      <c r="C222" s="54"/>
      <c r="D222" s="54"/>
      <c r="E222" s="56"/>
      <c r="F222" s="57"/>
      <c r="G222" s="56"/>
      <c r="H222" s="58"/>
      <c r="I222" s="56"/>
      <c r="J222" s="58"/>
    </row>
    <row r="223" spans="1:12" x14ac:dyDescent="0.25">
      <c r="A223" s="8">
        <v>16</v>
      </c>
      <c r="B223" s="59"/>
      <c r="C223" s="8"/>
      <c r="D223" s="8"/>
      <c r="E223" s="11"/>
      <c r="F223" s="10"/>
      <c r="G223" s="11"/>
      <c r="H223" s="12"/>
      <c r="I223" s="11"/>
      <c r="J223" s="12"/>
    </row>
    <row r="224" spans="1:12" ht="30" x14ac:dyDescent="0.25">
      <c r="A224" s="16">
        <v>1</v>
      </c>
      <c r="B224" s="60" t="s">
        <v>26</v>
      </c>
      <c r="C224" s="16"/>
      <c r="D224" s="16"/>
      <c r="E224" s="21">
        <f>SUM(E225:E234)</f>
        <v>70000000</v>
      </c>
      <c r="F224" s="18"/>
      <c r="G224" s="19">
        <f>SUM(G225:G234)</f>
        <v>70000000</v>
      </c>
      <c r="H224" s="20">
        <v>0</v>
      </c>
      <c r="I224" s="21">
        <f>E224-G224</f>
        <v>0</v>
      </c>
      <c r="J224" s="129">
        <v>0</v>
      </c>
    </row>
    <row r="225" spans="1:13" ht="15.75" x14ac:dyDescent="0.25">
      <c r="A225" s="61">
        <v>1</v>
      </c>
      <c r="B225" s="23" t="s">
        <v>27</v>
      </c>
      <c r="C225" s="24">
        <v>1</v>
      </c>
      <c r="D225" s="24" t="s">
        <v>28</v>
      </c>
      <c r="E225" s="192">
        <v>1500000</v>
      </c>
      <c r="F225" s="27">
        <v>0</v>
      </c>
      <c r="G225" s="157">
        <f>E225</f>
        <v>1500000</v>
      </c>
      <c r="H225" s="20">
        <v>0</v>
      </c>
      <c r="I225" s="21">
        <f t="shared" ref="I225:I229" si="33">E225-G225</f>
        <v>0</v>
      </c>
      <c r="J225" s="129">
        <v>0</v>
      </c>
    </row>
    <row r="226" spans="1:13" ht="15.75" x14ac:dyDescent="0.25">
      <c r="A226" s="61">
        <v>2</v>
      </c>
      <c r="B226" s="23" t="s">
        <v>243</v>
      </c>
      <c r="C226" s="24">
        <v>3</v>
      </c>
      <c r="D226" s="24" t="s">
        <v>69</v>
      </c>
      <c r="E226" s="192">
        <v>4500000</v>
      </c>
      <c r="F226" s="27">
        <v>0</v>
      </c>
      <c r="G226" s="157">
        <f>E226</f>
        <v>4500000</v>
      </c>
      <c r="H226" s="20">
        <v>0</v>
      </c>
      <c r="I226" s="21">
        <v>0</v>
      </c>
      <c r="J226" s="129">
        <v>0</v>
      </c>
    </row>
    <row r="227" spans="1:13" ht="15.75" x14ac:dyDescent="0.25">
      <c r="A227" s="61">
        <v>3</v>
      </c>
      <c r="B227" s="23" t="s">
        <v>244</v>
      </c>
      <c r="C227" s="24">
        <v>1</v>
      </c>
      <c r="D227" s="24" t="s">
        <v>28</v>
      </c>
      <c r="E227" s="192">
        <v>3500000</v>
      </c>
      <c r="F227" s="27">
        <v>0</v>
      </c>
      <c r="G227" s="157">
        <f>E227</f>
        <v>3500000</v>
      </c>
      <c r="H227" s="20">
        <v>0</v>
      </c>
      <c r="I227" s="21">
        <f t="shared" si="33"/>
        <v>0</v>
      </c>
      <c r="J227" s="129">
        <v>0</v>
      </c>
    </row>
    <row r="228" spans="1:13" ht="15.75" x14ac:dyDescent="0.25">
      <c r="A228" s="133">
        <v>4</v>
      </c>
      <c r="B228" s="23" t="s">
        <v>245</v>
      </c>
      <c r="C228" s="24">
        <v>4</v>
      </c>
      <c r="D228" s="24" t="s">
        <v>64</v>
      </c>
      <c r="E228" s="192">
        <v>5000000</v>
      </c>
      <c r="F228" s="27">
        <v>0</v>
      </c>
      <c r="G228" s="157">
        <f>E228</f>
        <v>5000000</v>
      </c>
      <c r="H228" s="20">
        <v>0</v>
      </c>
      <c r="I228" s="21">
        <v>0</v>
      </c>
      <c r="J228" s="129">
        <v>0</v>
      </c>
    </row>
    <row r="229" spans="1:13" ht="15.75" x14ac:dyDescent="0.25">
      <c r="A229" s="61">
        <v>5</v>
      </c>
      <c r="B229" s="23" t="s">
        <v>246</v>
      </c>
      <c r="C229" s="24">
        <v>5</v>
      </c>
      <c r="D229" s="24" t="s">
        <v>69</v>
      </c>
      <c r="E229" s="192">
        <v>9000000</v>
      </c>
      <c r="F229" s="27">
        <v>0</v>
      </c>
      <c r="G229" s="157">
        <f>E229</f>
        <v>9000000</v>
      </c>
      <c r="H229" s="20">
        <v>0</v>
      </c>
      <c r="I229" s="21">
        <f t="shared" si="33"/>
        <v>0</v>
      </c>
      <c r="J229" s="129">
        <v>0</v>
      </c>
      <c r="L229" t="s">
        <v>215</v>
      </c>
    </row>
    <row r="230" spans="1:13" ht="15.75" x14ac:dyDescent="0.25">
      <c r="A230" s="61">
        <v>6</v>
      </c>
      <c r="B230" s="23" t="s">
        <v>247</v>
      </c>
      <c r="C230" s="24">
        <v>1</v>
      </c>
      <c r="D230" s="24" t="s">
        <v>28</v>
      </c>
      <c r="E230" s="192">
        <v>28500000</v>
      </c>
      <c r="F230" s="27">
        <v>0</v>
      </c>
      <c r="G230" s="157">
        <f>E230</f>
        <v>28500000</v>
      </c>
      <c r="H230" s="20">
        <v>0</v>
      </c>
      <c r="I230" s="21">
        <v>0</v>
      </c>
      <c r="J230" s="129">
        <v>0</v>
      </c>
    </row>
    <row r="231" spans="1:13" ht="15.75" x14ac:dyDescent="0.25">
      <c r="A231" s="61">
        <v>7</v>
      </c>
      <c r="B231" s="23" t="s">
        <v>248</v>
      </c>
      <c r="C231" s="24">
        <v>1</v>
      </c>
      <c r="D231" s="24" t="s">
        <v>28</v>
      </c>
      <c r="E231" s="192">
        <v>9000000</v>
      </c>
      <c r="F231" s="27">
        <v>0</v>
      </c>
      <c r="G231" s="157">
        <f>E231</f>
        <v>9000000</v>
      </c>
      <c r="H231" s="20">
        <v>0</v>
      </c>
      <c r="I231" s="21">
        <v>0</v>
      </c>
      <c r="J231" s="129">
        <v>0</v>
      </c>
    </row>
    <row r="232" spans="1:13" ht="15.75" x14ac:dyDescent="0.25">
      <c r="A232" s="133">
        <v>8</v>
      </c>
      <c r="B232" s="23" t="s">
        <v>249</v>
      </c>
      <c r="C232" s="24">
        <v>1</v>
      </c>
      <c r="D232" s="24" t="s">
        <v>67</v>
      </c>
      <c r="E232" s="113">
        <v>3500000</v>
      </c>
      <c r="F232" s="27">
        <v>0</v>
      </c>
      <c r="G232" s="157">
        <f>E232</f>
        <v>3500000</v>
      </c>
      <c r="H232" s="20">
        <v>0</v>
      </c>
      <c r="I232" s="21">
        <v>0</v>
      </c>
      <c r="J232" s="129">
        <v>0</v>
      </c>
    </row>
    <row r="233" spans="1:13" ht="15.75" x14ac:dyDescent="0.25">
      <c r="A233" s="61">
        <v>9</v>
      </c>
      <c r="B233" s="23" t="s">
        <v>250</v>
      </c>
      <c r="C233" s="24">
        <v>2</v>
      </c>
      <c r="D233" s="24" t="s">
        <v>64</v>
      </c>
      <c r="E233" s="278">
        <v>2000000</v>
      </c>
      <c r="F233" s="27">
        <v>0</v>
      </c>
      <c r="G233" s="157">
        <f>E233</f>
        <v>2000000</v>
      </c>
      <c r="H233" s="20">
        <v>0</v>
      </c>
      <c r="I233" s="21">
        <v>0</v>
      </c>
      <c r="J233" s="129">
        <v>0</v>
      </c>
    </row>
    <row r="234" spans="1:13" ht="42" customHeight="1" x14ac:dyDescent="0.25">
      <c r="A234" s="280">
        <v>10</v>
      </c>
      <c r="B234" s="204" t="s">
        <v>251</v>
      </c>
      <c r="C234" s="24">
        <v>1</v>
      </c>
      <c r="D234" s="24" t="s">
        <v>67</v>
      </c>
      <c r="E234" s="281">
        <v>3500000</v>
      </c>
      <c r="F234" s="27">
        <v>0</v>
      </c>
      <c r="G234" s="157">
        <f>E234</f>
        <v>3500000</v>
      </c>
      <c r="H234" s="20">
        <v>0</v>
      </c>
      <c r="I234" s="21">
        <v>0</v>
      </c>
      <c r="J234" s="129">
        <v>0</v>
      </c>
    </row>
    <row r="235" spans="1:13" ht="15.75" x14ac:dyDescent="0.25">
      <c r="A235" s="62"/>
      <c r="B235" s="63"/>
      <c r="C235" s="64"/>
      <c r="D235" s="134"/>
      <c r="E235" s="279"/>
      <c r="F235" s="27"/>
      <c r="G235" s="118"/>
      <c r="H235" s="20"/>
      <c r="I235" s="21"/>
      <c r="J235" s="129"/>
    </row>
    <row r="236" spans="1:13" ht="15.75" x14ac:dyDescent="0.25">
      <c r="A236" s="135" t="s">
        <v>79</v>
      </c>
      <c r="B236" s="136"/>
      <c r="C236" s="137"/>
      <c r="D236" s="137"/>
      <c r="E236" s="138"/>
      <c r="F236" s="138"/>
      <c r="G236" s="139"/>
      <c r="H236" s="138"/>
      <c r="I236" s="139"/>
      <c r="J236" s="140"/>
      <c r="K236" s="141"/>
    </row>
    <row r="237" spans="1:13" s="68" customFormat="1" ht="30" x14ac:dyDescent="0.25">
      <c r="A237" s="16">
        <v>1</v>
      </c>
      <c r="B237" s="60" t="s">
        <v>26</v>
      </c>
      <c r="C237" s="16"/>
      <c r="D237" s="16"/>
      <c r="E237" s="21">
        <f>SUM(E238:E243)</f>
        <v>70000000</v>
      </c>
      <c r="F237" s="18">
        <v>0</v>
      </c>
      <c r="G237" s="19">
        <f>SUM(G238:G243)</f>
        <v>70000000</v>
      </c>
      <c r="H237" s="20">
        <v>0</v>
      </c>
      <c r="I237" s="21">
        <f>E237-G237</f>
        <v>0</v>
      </c>
      <c r="J237" s="20">
        <v>0</v>
      </c>
      <c r="K237" s="141"/>
    </row>
    <row r="238" spans="1:13" x14ac:dyDescent="0.25">
      <c r="A238" s="22">
        <v>1</v>
      </c>
      <c r="B238" s="91" t="s">
        <v>27</v>
      </c>
      <c r="C238" s="142">
        <v>1</v>
      </c>
      <c r="D238" s="142" t="s">
        <v>28</v>
      </c>
      <c r="E238" s="143">
        <v>1500000</v>
      </c>
      <c r="F238" s="144">
        <v>0</v>
      </c>
      <c r="G238" s="143">
        <f>E238</f>
        <v>1500000</v>
      </c>
      <c r="H238" s="20">
        <v>0</v>
      </c>
      <c r="I238" s="146">
        <f t="shared" ref="I238:I243" si="34">E238-G238</f>
        <v>0</v>
      </c>
      <c r="J238" s="20">
        <v>0</v>
      </c>
      <c r="K238" s="141"/>
    </row>
    <row r="239" spans="1:13" ht="46.5" customHeight="1" x14ac:dyDescent="0.25">
      <c r="A239" s="22">
        <v>2</v>
      </c>
      <c r="B239" s="284" t="s">
        <v>269</v>
      </c>
      <c r="C239" s="142">
        <v>1</v>
      </c>
      <c r="D239" s="142" t="s">
        <v>28</v>
      </c>
      <c r="E239" s="285">
        <v>2500000</v>
      </c>
      <c r="F239" s="144">
        <v>0</v>
      </c>
      <c r="G239" s="285">
        <f>E239</f>
        <v>2500000</v>
      </c>
      <c r="H239" s="20">
        <v>0</v>
      </c>
      <c r="I239" s="146">
        <f t="shared" si="34"/>
        <v>0</v>
      </c>
      <c r="J239" s="20">
        <v>0</v>
      </c>
      <c r="K239" s="141"/>
    </row>
    <row r="240" spans="1:13" ht="43.5" customHeight="1" x14ac:dyDescent="0.25">
      <c r="A240" s="22">
        <v>3</v>
      </c>
      <c r="B240" s="284" t="s">
        <v>270</v>
      </c>
      <c r="C240" s="142">
        <v>1</v>
      </c>
      <c r="D240" s="142" t="s">
        <v>28</v>
      </c>
      <c r="E240" s="285">
        <v>20000000</v>
      </c>
      <c r="F240" s="144">
        <v>0</v>
      </c>
      <c r="G240" s="285">
        <f>E240</f>
        <v>20000000</v>
      </c>
      <c r="H240" s="20">
        <v>0</v>
      </c>
      <c r="I240" s="146">
        <f t="shared" si="34"/>
        <v>0</v>
      </c>
      <c r="J240" s="20">
        <v>0</v>
      </c>
      <c r="K240" s="141"/>
      <c r="M240" t="s">
        <v>215</v>
      </c>
    </row>
    <row r="241" spans="1:13" ht="19.5" customHeight="1" x14ac:dyDescent="0.25">
      <c r="A241" s="22">
        <v>4</v>
      </c>
      <c r="B241" s="26" t="s">
        <v>271</v>
      </c>
      <c r="C241" s="142">
        <v>1</v>
      </c>
      <c r="D241" s="142" t="s">
        <v>28</v>
      </c>
      <c r="E241" s="143">
        <v>15000000</v>
      </c>
      <c r="F241" s="144">
        <v>0</v>
      </c>
      <c r="G241" s="143">
        <f>E241</f>
        <v>15000000</v>
      </c>
      <c r="H241" s="20">
        <v>0</v>
      </c>
      <c r="I241" s="146">
        <f t="shared" si="34"/>
        <v>0</v>
      </c>
      <c r="J241" s="20">
        <v>0</v>
      </c>
      <c r="K241" s="141"/>
    </row>
    <row r="242" spans="1:13" ht="16.5" customHeight="1" x14ac:dyDescent="0.25">
      <c r="A242" s="22">
        <v>5</v>
      </c>
      <c r="B242" s="26" t="s">
        <v>272</v>
      </c>
      <c r="C242" s="142">
        <v>1</v>
      </c>
      <c r="D242" s="142" t="s">
        <v>124</v>
      </c>
      <c r="E242" s="143">
        <v>7500000</v>
      </c>
      <c r="F242" s="144">
        <v>0</v>
      </c>
      <c r="G242" s="143">
        <f>E242</f>
        <v>7500000</v>
      </c>
      <c r="H242" s="20">
        <v>0</v>
      </c>
      <c r="I242" s="146">
        <f t="shared" si="34"/>
        <v>0</v>
      </c>
      <c r="J242" s="20">
        <v>0</v>
      </c>
      <c r="K242" s="141"/>
    </row>
    <row r="243" spans="1:13" ht="22.5" customHeight="1" x14ac:dyDescent="0.25">
      <c r="A243" s="22">
        <v>6</v>
      </c>
      <c r="B243" s="26" t="s">
        <v>273</v>
      </c>
      <c r="C243" s="142">
        <v>1</v>
      </c>
      <c r="D243" s="142" t="s">
        <v>28</v>
      </c>
      <c r="E243" s="143">
        <v>23500000</v>
      </c>
      <c r="F243" s="144">
        <v>0</v>
      </c>
      <c r="G243" s="143">
        <f>E243</f>
        <v>23500000</v>
      </c>
      <c r="H243" s="20">
        <v>0</v>
      </c>
      <c r="I243" s="146">
        <f t="shared" si="34"/>
        <v>0</v>
      </c>
      <c r="J243" s="20">
        <v>0</v>
      </c>
      <c r="K243" s="141"/>
    </row>
    <row r="244" spans="1:13" x14ac:dyDescent="0.25">
      <c r="A244" s="147"/>
      <c r="B244" s="148"/>
      <c r="C244" s="149"/>
      <c r="D244" s="150"/>
      <c r="E244" s="151"/>
      <c r="F244" s="144"/>
      <c r="G244" s="143"/>
      <c r="H244" s="145"/>
      <c r="I244" s="146"/>
      <c r="J244" s="129"/>
      <c r="K244" s="141"/>
    </row>
    <row r="245" spans="1:13" ht="15.75" x14ac:dyDescent="0.25">
      <c r="A245" s="152" t="s">
        <v>80</v>
      </c>
      <c r="B245" s="136"/>
      <c r="C245" s="137"/>
      <c r="D245" s="286"/>
      <c r="E245" s="287"/>
      <c r="F245" s="288"/>
      <c r="G245" s="289"/>
      <c r="H245" s="290"/>
      <c r="I245" s="291"/>
      <c r="J245" s="292"/>
      <c r="K245" s="141"/>
    </row>
    <row r="246" spans="1:13" ht="30" x14ac:dyDescent="0.25">
      <c r="A246" s="16">
        <v>1</v>
      </c>
      <c r="B246" s="60" t="s">
        <v>26</v>
      </c>
      <c r="C246" s="16"/>
      <c r="D246" s="16"/>
      <c r="E246" s="21">
        <f>SUM(E247:E251)</f>
        <v>70000000</v>
      </c>
      <c r="F246" s="18">
        <v>0</v>
      </c>
      <c r="G246" s="19">
        <f>SUM(G247:G251)</f>
        <v>70000000</v>
      </c>
      <c r="H246" s="20">
        <v>0</v>
      </c>
      <c r="I246" s="21">
        <f>E246-G246</f>
        <v>0</v>
      </c>
      <c r="J246" s="20">
        <v>0</v>
      </c>
      <c r="K246" s="141"/>
    </row>
    <row r="247" spans="1:13" x14ac:dyDescent="0.25">
      <c r="A247" s="14">
        <v>1</v>
      </c>
      <c r="B247" s="91" t="s">
        <v>27</v>
      </c>
      <c r="C247" s="142">
        <v>1</v>
      </c>
      <c r="D247" s="142" t="s">
        <v>28</v>
      </c>
      <c r="E247" s="153">
        <v>1500000</v>
      </c>
      <c r="F247" s="20">
        <v>0</v>
      </c>
      <c r="G247" s="153">
        <v>1500000</v>
      </c>
      <c r="H247" s="20">
        <v>0</v>
      </c>
      <c r="I247" s="146">
        <f t="shared" ref="I247:I251" si="35">E247-G247</f>
        <v>0</v>
      </c>
      <c r="J247" s="20">
        <v>0</v>
      </c>
    </row>
    <row r="248" spans="1:13" x14ac:dyDescent="0.25">
      <c r="A248" s="14">
        <v>2</v>
      </c>
      <c r="B248" s="26" t="s">
        <v>274</v>
      </c>
      <c r="C248" s="142">
        <v>2</v>
      </c>
      <c r="D248" s="142" t="s">
        <v>28</v>
      </c>
      <c r="E248" s="153">
        <v>3000000</v>
      </c>
      <c r="F248" s="20">
        <v>0</v>
      </c>
      <c r="G248" s="153">
        <f>E248</f>
        <v>3000000</v>
      </c>
      <c r="H248" s="20">
        <v>0</v>
      </c>
      <c r="I248" s="146">
        <f t="shared" si="35"/>
        <v>0</v>
      </c>
      <c r="J248" s="20">
        <v>0</v>
      </c>
    </row>
    <row r="249" spans="1:13" ht="32.25" customHeight="1" x14ac:dyDescent="0.25">
      <c r="A249" s="14">
        <v>3</v>
      </c>
      <c r="B249" s="284" t="s">
        <v>275</v>
      </c>
      <c r="C249" s="142">
        <v>1</v>
      </c>
      <c r="D249" s="142" t="s">
        <v>28</v>
      </c>
      <c r="E249" s="293">
        <v>43000000</v>
      </c>
      <c r="F249" s="20">
        <v>0</v>
      </c>
      <c r="G249" s="293">
        <f>E249</f>
        <v>43000000</v>
      </c>
      <c r="H249" s="20">
        <v>0</v>
      </c>
      <c r="I249" s="146">
        <f t="shared" si="35"/>
        <v>0</v>
      </c>
      <c r="J249" s="20">
        <v>0</v>
      </c>
      <c r="M249" t="s">
        <v>215</v>
      </c>
    </row>
    <row r="250" spans="1:13" x14ac:dyDescent="0.25">
      <c r="A250" s="14">
        <v>4</v>
      </c>
      <c r="B250" s="26" t="s">
        <v>68</v>
      </c>
      <c r="C250" s="142">
        <v>1</v>
      </c>
      <c r="D250" s="142" t="s">
        <v>112</v>
      </c>
      <c r="E250" s="154">
        <v>2500000</v>
      </c>
      <c r="F250" s="20">
        <v>0</v>
      </c>
      <c r="G250" s="154">
        <f>E250</f>
        <v>2500000</v>
      </c>
      <c r="H250" s="20">
        <v>0</v>
      </c>
      <c r="I250" s="146">
        <f t="shared" si="35"/>
        <v>0</v>
      </c>
      <c r="J250" s="20">
        <v>0</v>
      </c>
    </row>
    <row r="251" spans="1:13" x14ac:dyDescent="0.25">
      <c r="A251" s="14">
        <v>5</v>
      </c>
      <c r="B251" s="26" t="s">
        <v>276</v>
      </c>
      <c r="C251" s="142">
        <v>1</v>
      </c>
      <c r="D251" s="142" t="s">
        <v>28</v>
      </c>
      <c r="E251" s="154">
        <v>20000000</v>
      </c>
      <c r="F251" s="20">
        <v>0</v>
      </c>
      <c r="G251" s="154">
        <f>E251</f>
        <v>20000000</v>
      </c>
      <c r="H251" s="20">
        <v>0</v>
      </c>
      <c r="I251" s="146">
        <f t="shared" si="35"/>
        <v>0</v>
      </c>
      <c r="J251" s="20">
        <v>0</v>
      </c>
    </row>
    <row r="252" spans="1:13" ht="30" hidden="1" x14ac:dyDescent="0.25">
      <c r="A252" s="16">
        <v>2</v>
      </c>
      <c r="B252" s="120" t="s">
        <v>31</v>
      </c>
      <c r="C252" s="16"/>
      <c r="D252" s="16"/>
      <c r="E252" s="21">
        <f>SUM(E253:E263)</f>
        <v>30000000</v>
      </c>
      <c r="F252" s="18"/>
      <c r="G252" s="21">
        <f>SUM(G253:G263)</f>
        <v>0</v>
      </c>
      <c r="H252" s="20">
        <f>G252/E252*100%</f>
        <v>0</v>
      </c>
      <c r="I252" s="21">
        <f>E252-G252</f>
        <v>30000000</v>
      </c>
      <c r="J252" s="129">
        <f>100%-H252</f>
        <v>1</v>
      </c>
    </row>
    <row r="253" spans="1:13" hidden="1" x14ac:dyDescent="0.25">
      <c r="A253" s="121"/>
      <c r="B253" s="109" t="s">
        <v>71</v>
      </c>
      <c r="C253" s="25">
        <v>1</v>
      </c>
      <c r="D253" s="122" t="s">
        <v>67</v>
      </c>
      <c r="E253" s="123">
        <v>6000000</v>
      </c>
      <c r="F253" s="27">
        <v>0</v>
      </c>
      <c r="G253" s="118">
        <v>0</v>
      </c>
      <c r="H253" s="20">
        <f t="shared" ref="H253:H263" si="36">G253/E253*100%</f>
        <v>0</v>
      </c>
      <c r="I253" s="21">
        <f t="shared" ref="I253:I263" si="37">E253-G253</f>
        <v>6000000</v>
      </c>
      <c r="J253" s="129">
        <f t="shared" ref="J253:J263" si="38">100%-H253</f>
        <v>1</v>
      </c>
    </row>
    <row r="254" spans="1:13" hidden="1" x14ac:dyDescent="0.25">
      <c r="A254" s="121"/>
      <c r="B254" s="109" t="s">
        <v>32</v>
      </c>
      <c r="C254" s="25">
        <v>1</v>
      </c>
      <c r="D254" s="128" t="s">
        <v>67</v>
      </c>
      <c r="E254" s="125">
        <v>600000</v>
      </c>
      <c r="F254" s="27">
        <v>0</v>
      </c>
      <c r="G254" s="118">
        <v>0</v>
      </c>
      <c r="H254" s="20">
        <f t="shared" si="36"/>
        <v>0</v>
      </c>
      <c r="I254" s="21">
        <f t="shared" si="37"/>
        <v>600000</v>
      </c>
      <c r="J254" s="129">
        <f t="shared" si="38"/>
        <v>1</v>
      </c>
    </row>
    <row r="255" spans="1:13" ht="30" hidden="1" x14ac:dyDescent="0.25">
      <c r="A255" s="121"/>
      <c r="B255" s="109" t="s">
        <v>33</v>
      </c>
      <c r="C255" s="25">
        <v>1</v>
      </c>
      <c r="D255" s="128" t="s">
        <v>67</v>
      </c>
      <c r="E255" s="125">
        <v>2000000</v>
      </c>
      <c r="F255" s="27">
        <v>0</v>
      </c>
      <c r="G255" s="118">
        <v>0</v>
      </c>
      <c r="H255" s="20">
        <f t="shared" si="36"/>
        <v>0</v>
      </c>
      <c r="I255" s="21">
        <f t="shared" si="37"/>
        <v>2000000</v>
      </c>
      <c r="J255" s="129">
        <f t="shared" si="38"/>
        <v>1</v>
      </c>
    </row>
    <row r="256" spans="1:13" hidden="1" x14ac:dyDescent="0.25">
      <c r="A256" s="126"/>
      <c r="B256" s="109" t="s">
        <v>73</v>
      </c>
      <c r="C256" s="25">
        <v>20</v>
      </c>
      <c r="D256" s="128" t="s">
        <v>35</v>
      </c>
      <c r="E256" s="125">
        <v>8400000</v>
      </c>
      <c r="F256" s="27">
        <v>0</v>
      </c>
      <c r="G256" s="118">
        <v>0</v>
      </c>
      <c r="H256" s="20">
        <f t="shared" si="36"/>
        <v>0</v>
      </c>
      <c r="I256" s="21">
        <f t="shared" si="37"/>
        <v>8400000</v>
      </c>
      <c r="J256" s="129">
        <f t="shared" si="38"/>
        <v>1</v>
      </c>
    </row>
    <row r="257" spans="1:12" hidden="1" x14ac:dyDescent="0.25">
      <c r="A257" s="108"/>
      <c r="B257" s="109" t="s">
        <v>76</v>
      </c>
      <c r="C257" s="25">
        <v>1</v>
      </c>
      <c r="D257" s="128" t="s">
        <v>67</v>
      </c>
      <c r="E257" s="125">
        <v>1150000</v>
      </c>
      <c r="F257" s="27">
        <v>0</v>
      </c>
      <c r="G257" s="118">
        <v>0</v>
      </c>
      <c r="H257" s="20">
        <f t="shared" si="36"/>
        <v>0</v>
      </c>
      <c r="I257" s="21">
        <f t="shared" si="37"/>
        <v>1150000</v>
      </c>
      <c r="J257" s="129">
        <f t="shared" si="38"/>
        <v>1</v>
      </c>
    </row>
    <row r="258" spans="1:12" hidden="1" x14ac:dyDescent="0.25">
      <c r="A258" s="108"/>
      <c r="B258" s="109" t="s">
        <v>81</v>
      </c>
      <c r="C258" s="25">
        <v>12</v>
      </c>
      <c r="D258" s="128" t="s">
        <v>35</v>
      </c>
      <c r="E258" s="125">
        <v>3000000</v>
      </c>
      <c r="F258" s="27">
        <v>0</v>
      </c>
      <c r="G258" s="118">
        <v>0</v>
      </c>
      <c r="H258" s="20">
        <f t="shared" si="36"/>
        <v>0</v>
      </c>
      <c r="I258" s="21">
        <f t="shared" si="37"/>
        <v>3000000</v>
      </c>
      <c r="J258" s="129">
        <f t="shared" si="38"/>
        <v>1</v>
      </c>
    </row>
    <row r="259" spans="1:12" hidden="1" x14ac:dyDescent="0.25">
      <c r="A259" s="108"/>
      <c r="B259" s="109" t="s">
        <v>40</v>
      </c>
      <c r="C259" s="25">
        <v>1</v>
      </c>
      <c r="D259" s="128" t="s">
        <v>67</v>
      </c>
      <c r="E259" s="125">
        <v>3000000</v>
      </c>
      <c r="F259" s="27">
        <v>0</v>
      </c>
      <c r="G259" s="118">
        <v>0</v>
      </c>
      <c r="H259" s="20">
        <f t="shared" si="36"/>
        <v>0</v>
      </c>
      <c r="I259" s="21">
        <f t="shared" si="37"/>
        <v>3000000</v>
      </c>
      <c r="J259" s="129">
        <f t="shared" si="38"/>
        <v>1</v>
      </c>
    </row>
    <row r="260" spans="1:12" hidden="1" x14ac:dyDescent="0.25">
      <c r="A260" s="108"/>
      <c r="B260" s="132" t="s">
        <v>39</v>
      </c>
      <c r="C260" s="25">
        <v>1</v>
      </c>
      <c r="D260" s="128" t="s">
        <v>67</v>
      </c>
      <c r="E260" s="125">
        <v>2000000</v>
      </c>
      <c r="F260" s="27">
        <v>0</v>
      </c>
      <c r="G260" s="118">
        <v>0</v>
      </c>
      <c r="H260" s="20">
        <f t="shared" si="36"/>
        <v>0</v>
      </c>
      <c r="I260" s="21">
        <f t="shared" si="37"/>
        <v>2000000</v>
      </c>
      <c r="J260" s="129">
        <f t="shared" si="38"/>
        <v>1</v>
      </c>
    </row>
    <row r="261" spans="1:12" hidden="1" x14ac:dyDescent="0.25">
      <c r="A261" s="108"/>
      <c r="B261" s="109" t="s">
        <v>77</v>
      </c>
      <c r="C261" s="25">
        <v>1</v>
      </c>
      <c r="D261" s="128" t="s">
        <v>67</v>
      </c>
      <c r="E261" s="125">
        <v>1650000</v>
      </c>
      <c r="F261" s="27">
        <v>0</v>
      </c>
      <c r="G261" s="118">
        <v>0</v>
      </c>
      <c r="H261" s="20">
        <f t="shared" si="36"/>
        <v>0</v>
      </c>
      <c r="I261" s="21">
        <f t="shared" si="37"/>
        <v>1650000</v>
      </c>
      <c r="J261" s="129">
        <f t="shared" si="38"/>
        <v>1</v>
      </c>
    </row>
    <row r="262" spans="1:12" hidden="1" x14ac:dyDescent="0.25">
      <c r="A262" s="108"/>
      <c r="B262" s="109" t="s">
        <v>74</v>
      </c>
      <c r="C262" s="25">
        <v>2</v>
      </c>
      <c r="D262" s="124" t="s">
        <v>35</v>
      </c>
      <c r="E262" s="112">
        <v>1200000</v>
      </c>
      <c r="F262" s="27">
        <v>0</v>
      </c>
      <c r="G262" s="118">
        <v>0</v>
      </c>
      <c r="H262" s="20">
        <f t="shared" si="36"/>
        <v>0</v>
      </c>
      <c r="I262" s="21">
        <f t="shared" si="37"/>
        <v>1200000</v>
      </c>
      <c r="J262" s="129">
        <f t="shared" si="38"/>
        <v>1</v>
      </c>
    </row>
    <row r="263" spans="1:12" hidden="1" x14ac:dyDescent="0.25">
      <c r="B263" s="109" t="s">
        <v>44</v>
      </c>
      <c r="C263" s="25">
        <v>1</v>
      </c>
      <c r="D263" s="124" t="s">
        <v>67</v>
      </c>
      <c r="E263" s="112">
        <v>1000000</v>
      </c>
      <c r="F263" s="27">
        <v>0</v>
      </c>
      <c r="G263" s="118">
        <v>0</v>
      </c>
      <c r="H263" s="20">
        <f t="shared" si="36"/>
        <v>0</v>
      </c>
      <c r="I263" s="21">
        <f t="shared" si="37"/>
        <v>1000000</v>
      </c>
      <c r="J263" s="129">
        <f t="shared" si="38"/>
        <v>1</v>
      </c>
    </row>
    <row r="264" spans="1:12" x14ac:dyDescent="0.25">
      <c r="A264" s="114"/>
      <c r="B264" s="115"/>
      <c r="C264" s="116"/>
      <c r="D264" s="117"/>
      <c r="E264" s="36"/>
      <c r="F264" s="118"/>
      <c r="G264" s="118"/>
      <c r="H264" s="119"/>
      <c r="I264" s="118"/>
      <c r="J264" s="61"/>
    </row>
    <row r="265" spans="1:12" x14ac:dyDescent="0.25">
      <c r="A265" s="8">
        <v>19</v>
      </c>
      <c r="B265" s="59"/>
      <c r="C265" s="8"/>
      <c r="D265" s="8"/>
      <c r="E265" s="11"/>
      <c r="F265" s="10"/>
      <c r="G265" s="11"/>
      <c r="H265" s="12"/>
      <c r="I265" s="11"/>
      <c r="J265" s="12"/>
    </row>
    <row r="266" spans="1:12" ht="30" x14ac:dyDescent="0.25">
      <c r="A266" s="16">
        <v>1</v>
      </c>
      <c r="B266" s="60" t="s">
        <v>26</v>
      </c>
      <c r="C266" s="16"/>
      <c r="D266" s="16"/>
      <c r="E266" s="19">
        <v>70000000</v>
      </c>
      <c r="F266" s="18"/>
      <c r="G266" s="19">
        <f>G267+G268+G269+G270+G271+G272+G273+G274</f>
        <v>70000000</v>
      </c>
      <c r="H266" s="20">
        <f t="shared" ref="H266" si="39">G266/E266*100%</f>
        <v>1</v>
      </c>
      <c r="I266" s="21">
        <f>E266-G266</f>
        <v>0</v>
      </c>
      <c r="J266" s="129">
        <f>100%-H266</f>
        <v>0</v>
      </c>
    </row>
    <row r="267" spans="1:12" x14ac:dyDescent="0.25">
      <c r="A267" s="61">
        <v>1</v>
      </c>
      <c r="B267" s="29" t="s">
        <v>27</v>
      </c>
      <c r="C267" s="30">
        <v>1</v>
      </c>
      <c r="D267" s="25" t="s">
        <v>28</v>
      </c>
      <c r="E267" s="192">
        <v>1500000</v>
      </c>
      <c r="F267" s="27">
        <v>0</v>
      </c>
      <c r="G267" s="157">
        <f>E267</f>
        <v>1500000</v>
      </c>
      <c r="H267" s="20">
        <v>0</v>
      </c>
      <c r="I267" s="21">
        <f t="shared" ref="I267:I270" si="40">E267-G267</f>
        <v>0</v>
      </c>
      <c r="J267" s="129">
        <v>0</v>
      </c>
      <c r="L267" t="s">
        <v>197</v>
      </c>
    </row>
    <row r="268" spans="1:12" x14ac:dyDescent="0.25">
      <c r="A268" s="61">
        <v>2</v>
      </c>
      <c r="B268" s="29" t="s">
        <v>208</v>
      </c>
      <c r="C268" s="30">
        <v>15</v>
      </c>
      <c r="D268" s="25" t="s">
        <v>28</v>
      </c>
      <c r="E268" s="192">
        <v>3000000</v>
      </c>
      <c r="F268" s="27">
        <v>0</v>
      </c>
      <c r="G268" s="157">
        <f>E268</f>
        <v>3000000</v>
      </c>
      <c r="H268" s="20">
        <v>0</v>
      </c>
      <c r="I268" s="21">
        <v>0</v>
      </c>
      <c r="J268" s="129">
        <v>0</v>
      </c>
    </row>
    <row r="269" spans="1:12" x14ac:dyDescent="0.25">
      <c r="A269" s="61">
        <v>3</v>
      </c>
      <c r="B269" s="29" t="s">
        <v>237</v>
      </c>
      <c r="C269" s="30">
        <v>2</v>
      </c>
      <c r="D269" s="25" t="s">
        <v>28</v>
      </c>
      <c r="E269" s="192">
        <v>1500000</v>
      </c>
      <c r="F269" s="27">
        <v>0</v>
      </c>
      <c r="G269" s="157">
        <f>E269</f>
        <v>1500000</v>
      </c>
      <c r="H269" s="20">
        <v>0</v>
      </c>
      <c r="I269" s="21">
        <f t="shared" si="40"/>
        <v>0</v>
      </c>
      <c r="J269" s="129">
        <v>0</v>
      </c>
    </row>
    <row r="270" spans="1:12" x14ac:dyDescent="0.25">
      <c r="A270" s="61">
        <v>4</v>
      </c>
      <c r="B270" s="29" t="s">
        <v>238</v>
      </c>
      <c r="C270" s="30">
        <v>1</v>
      </c>
      <c r="D270" s="25" t="s">
        <v>67</v>
      </c>
      <c r="E270" s="192">
        <v>26500000</v>
      </c>
      <c r="F270" s="27">
        <v>0</v>
      </c>
      <c r="G270" s="157">
        <f>E270</f>
        <v>26500000</v>
      </c>
      <c r="H270" s="20">
        <v>0</v>
      </c>
      <c r="I270" s="21">
        <f t="shared" si="40"/>
        <v>0</v>
      </c>
      <c r="J270" s="129">
        <v>0</v>
      </c>
    </row>
    <row r="271" spans="1:12" x14ac:dyDescent="0.25">
      <c r="A271" s="61">
        <v>5</v>
      </c>
      <c r="B271" s="29" t="s">
        <v>239</v>
      </c>
      <c r="C271" s="30">
        <v>1</v>
      </c>
      <c r="D271" s="25" t="s">
        <v>28</v>
      </c>
      <c r="E271" s="192">
        <v>18500000</v>
      </c>
      <c r="F271" s="27">
        <v>0</v>
      </c>
      <c r="G271" s="157">
        <f>E271</f>
        <v>18500000</v>
      </c>
      <c r="H271" s="20">
        <v>0</v>
      </c>
      <c r="I271" s="21">
        <v>0</v>
      </c>
      <c r="J271" s="129">
        <v>0</v>
      </c>
    </row>
    <row r="272" spans="1:12" x14ac:dyDescent="0.25">
      <c r="A272" s="61">
        <v>6</v>
      </c>
      <c r="B272" s="29" t="s">
        <v>240</v>
      </c>
      <c r="C272" s="30">
        <v>1</v>
      </c>
      <c r="D272" s="25" t="s">
        <v>28</v>
      </c>
      <c r="E272" s="192">
        <v>15500000</v>
      </c>
      <c r="F272" s="27">
        <v>0</v>
      </c>
      <c r="G272" s="157">
        <f>E272</f>
        <v>15500000</v>
      </c>
      <c r="H272" s="20">
        <v>0</v>
      </c>
      <c r="I272" s="21">
        <v>0</v>
      </c>
      <c r="J272" s="129">
        <v>0</v>
      </c>
    </row>
    <row r="273" spans="1:12" x14ac:dyDescent="0.25">
      <c r="A273" s="61">
        <v>7</v>
      </c>
      <c r="B273" s="276" t="s">
        <v>241</v>
      </c>
      <c r="C273" s="30">
        <v>1</v>
      </c>
      <c r="D273" s="65" t="s">
        <v>119</v>
      </c>
      <c r="E273" s="277">
        <v>2000000</v>
      </c>
      <c r="F273" s="27">
        <v>0</v>
      </c>
      <c r="G273" s="157">
        <f>E273</f>
        <v>2000000</v>
      </c>
      <c r="H273" s="20">
        <v>0</v>
      </c>
      <c r="I273" s="21">
        <v>0</v>
      </c>
      <c r="J273" s="129">
        <v>0</v>
      </c>
    </row>
    <row r="274" spans="1:12" x14ac:dyDescent="0.25">
      <c r="A274" s="61">
        <v>8</v>
      </c>
      <c r="B274" s="276" t="s">
        <v>242</v>
      </c>
      <c r="C274" s="30">
        <v>1</v>
      </c>
      <c r="D274" s="65" t="s">
        <v>67</v>
      </c>
      <c r="E274" s="277">
        <v>1500000</v>
      </c>
      <c r="F274" s="27">
        <v>0</v>
      </c>
      <c r="G274" s="157">
        <f>E274</f>
        <v>1500000</v>
      </c>
      <c r="H274" s="20">
        <v>0</v>
      </c>
      <c r="I274" s="21">
        <v>0</v>
      </c>
      <c r="J274" s="129">
        <v>0</v>
      </c>
    </row>
    <row r="275" spans="1:12" x14ac:dyDescent="0.25">
      <c r="A275" s="61"/>
      <c r="B275" s="276"/>
      <c r="C275" s="30"/>
      <c r="D275" s="65"/>
      <c r="E275" s="277"/>
      <c r="F275" s="27"/>
      <c r="G275" s="157"/>
      <c r="H275" s="20"/>
      <c r="I275" s="21"/>
      <c r="J275" s="129"/>
    </row>
    <row r="276" spans="1:12" x14ac:dyDescent="0.25">
      <c r="A276" s="8">
        <v>20</v>
      </c>
      <c r="B276" s="59"/>
      <c r="C276" s="8"/>
      <c r="D276" s="8"/>
      <c r="E276" s="11"/>
      <c r="F276" s="10"/>
      <c r="G276" s="11"/>
      <c r="H276" s="12"/>
      <c r="I276" s="11"/>
      <c r="J276" s="12"/>
    </row>
    <row r="277" spans="1:12" ht="30" x14ac:dyDescent="0.25">
      <c r="A277" s="16">
        <v>1</v>
      </c>
      <c r="B277" s="60" t="s">
        <v>26</v>
      </c>
      <c r="C277" s="16"/>
      <c r="D277" s="16"/>
      <c r="E277" s="21">
        <f>SUM(E278:E282)</f>
        <v>70000000</v>
      </c>
      <c r="F277" s="18"/>
      <c r="G277" s="21">
        <f>SUM(G278:G282)</f>
        <v>70000000</v>
      </c>
      <c r="H277" s="20">
        <v>0</v>
      </c>
      <c r="I277" s="21">
        <v>0</v>
      </c>
      <c r="J277" s="129">
        <v>0</v>
      </c>
      <c r="L277" t="s">
        <v>197</v>
      </c>
    </row>
    <row r="278" spans="1:12" ht="15.75" x14ac:dyDescent="0.25">
      <c r="A278" s="61">
        <v>1</v>
      </c>
      <c r="B278" s="23" t="s">
        <v>27</v>
      </c>
      <c r="C278" s="24">
        <v>1</v>
      </c>
      <c r="D278" s="24" t="s">
        <v>28</v>
      </c>
      <c r="E278" s="192">
        <v>1500000</v>
      </c>
      <c r="F278" s="27">
        <v>0</v>
      </c>
      <c r="G278" s="157">
        <f>E278</f>
        <v>1500000</v>
      </c>
      <c r="H278" s="20">
        <v>0</v>
      </c>
      <c r="I278" s="21">
        <f t="shared" ref="I278:I281" si="41">E278-G278</f>
        <v>0</v>
      </c>
      <c r="J278" s="129">
        <f t="shared" ref="J278:J281" si="42">100%-H278</f>
        <v>1</v>
      </c>
    </row>
    <row r="279" spans="1:12" ht="15.75" x14ac:dyDescent="0.25">
      <c r="A279" s="61">
        <v>2</v>
      </c>
      <c r="B279" s="23" t="s">
        <v>208</v>
      </c>
      <c r="C279" s="24">
        <v>1</v>
      </c>
      <c r="D279" s="24" t="s">
        <v>69</v>
      </c>
      <c r="E279" s="192">
        <v>2000000</v>
      </c>
      <c r="F279" s="27">
        <v>0</v>
      </c>
      <c r="G279" s="157">
        <f>E279</f>
        <v>2000000</v>
      </c>
      <c r="H279" s="20">
        <f t="shared" ref="H279:H282" si="43">G279/E279*100%</f>
        <v>1</v>
      </c>
      <c r="I279" s="21">
        <v>0</v>
      </c>
      <c r="J279" s="129">
        <v>0</v>
      </c>
    </row>
    <row r="280" spans="1:12" ht="15.75" x14ac:dyDescent="0.25">
      <c r="A280" s="61">
        <v>3</v>
      </c>
      <c r="B280" s="23" t="s">
        <v>234</v>
      </c>
      <c r="C280" s="24">
        <v>1</v>
      </c>
      <c r="D280" s="24" t="s">
        <v>28</v>
      </c>
      <c r="E280" s="192">
        <v>25000000</v>
      </c>
      <c r="F280" s="27">
        <v>0</v>
      </c>
      <c r="G280" s="157">
        <f>E280</f>
        <v>25000000</v>
      </c>
      <c r="H280" s="20">
        <v>0</v>
      </c>
      <c r="I280" s="21">
        <f t="shared" si="41"/>
        <v>0</v>
      </c>
      <c r="J280" s="129">
        <f t="shared" si="42"/>
        <v>1</v>
      </c>
    </row>
    <row r="281" spans="1:12" ht="15.75" x14ac:dyDescent="0.25">
      <c r="A281" s="61">
        <v>4</v>
      </c>
      <c r="B281" s="155" t="s">
        <v>235</v>
      </c>
      <c r="C281" s="156">
        <v>1</v>
      </c>
      <c r="D281" s="156" t="s">
        <v>28</v>
      </c>
      <c r="E281" s="192">
        <v>26500000</v>
      </c>
      <c r="F281" s="27">
        <v>0</v>
      </c>
      <c r="G281" s="157">
        <f>E281</f>
        <v>26500000</v>
      </c>
      <c r="H281" s="20">
        <v>0</v>
      </c>
      <c r="I281" s="21">
        <f t="shared" si="41"/>
        <v>0</v>
      </c>
      <c r="J281" s="129">
        <f t="shared" si="42"/>
        <v>1</v>
      </c>
    </row>
    <row r="282" spans="1:12" ht="15.75" x14ac:dyDescent="0.25">
      <c r="A282" s="61">
        <v>5</v>
      </c>
      <c r="B282" s="23" t="s">
        <v>236</v>
      </c>
      <c r="C282" s="24">
        <v>6</v>
      </c>
      <c r="D282" s="24" t="s">
        <v>69</v>
      </c>
      <c r="E282" s="192">
        <v>15000000</v>
      </c>
      <c r="F282" s="27">
        <v>0</v>
      </c>
      <c r="G282" s="157">
        <f>E282</f>
        <v>15000000</v>
      </c>
      <c r="H282" s="20">
        <f t="shared" si="43"/>
        <v>1</v>
      </c>
      <c r="I282" s="21">
        <v>0</v>
      </c>
      <c r="J282" s="129">
        <v>0</v>
      </c>
    </row>
    <row r="283" spans="1:12" x14ac:dyDescent="0.25">
      <c r="A283" s="54"/>
      <c r="B283" s="55"/>
      <c r="C283" s="54"/>
      <c r="D283" s="54"/>
      <c r="E283" s="56"/>
      <c r="F283" s="57"/>
      <c r="G283" s="56"/>
      <c r="H283" s="58"/>
      <c r="I283" s="56"/>
      <c r="J283" s="58"/>
    </row>
    <row r="284" spans="1:12" x14ac:dyDescent="0.25">
      <c r="A284" s="8">
        <v>21</v>
      </c>
      <c r="B284" s="59"/>
      <c r="C284" s="8"/>
      <c r="D284" s="8"/>
      <c r="E284" s="11"/>
      <c r="F284" s="10"/>
      <c r="G284" s="11"/>
      <c r="H284" s="12"/>
      <c r="I284" s="11"/>
      <c r="J284" s="12"/>
    </row>
    <row r="285" spans="1:12" ht="30" x14ac:dyDescent="0.25">
      <c r="A285" s="16">
        <v>1</v>
      </c>
      <c r="B285" s="60" t="s">
        <v>26</v>
      </c>
      <c r="C285" s="16"/>
      <c r="D285" s="16"/>
      <c r="E285" s="21">
        <f>SUM(E286:E290)</f>
        <v>70000000</v>
      </c>
      <c r="F285" s="18"/>
      <c r="G285" s="19">
        <f>SUM(G286:G290)</f>
        <v>70000000</v>
      </c>
      <c r="H285" s="20">
        <v>0</v>
      </c>
      <c r="I285" s="21">
        <v>0</v>
      </c>
      <c r="J285" s="129">
        <v>0</v>
      </c>
    </row>
    <row r="286" spans="1:12" x14ac:dyDescent="0.25">
      <c r="A286" s="61">
        <v>1</v>
      </c>
      <c r="B286" s="29" t="s">
        <v>27</v>
      </c>
      <c r="C286" s="30">
        <v>1</v>
      </c>
      <c r="D286" s="30" t="s">
        <v>28</v>
      </c>
      <c r="E286" s="192">
        <v>1500000</v>
      </c>
      <c r="F286" s="27">
        <v>0</v>
      </c>
      <c r="G286" s="157">
        <v>1500000</v>
      </c>
      <c r="H286" s="20">
        <v>0</v>
      </c>
      <c r="I286" s="21">
        <f t="shared" ref="I286:I289" si="44">E286-G286</f>
        <v>0</v>
      </c>
      <c r="J286" s="129">
        <v>0</v>
      </c>
    </row>
    <row r="287" spans="1:12" x14ac:dyDescent="0.25">
      <c r="A287" s="61">
        <v>2</v>
      </c>
      <c r="B287" s="29" t="s">
        <v>230</v>
      </c>
      <c r="C287" s="30">
        <v>2</v>
      </c>
      <c r="D287" s="30" t="s">
        <v>28</v>
      </c>
      <c r="E287" s="192">
        <v>5000000</v>
      </c>
      <c r="F287" s="27">
        <v>0</v>
      </c>
      <c r="G287" s="157">
        <f>E287</f>
        <v>5000000</v>
      </c>
      <c r="H287" s="20">
        <v>0</v>
      </c>
      <c r="I287" s="21">
        <v>0</v>
      </c>
      <c r="J287" s="129">
        <v>0</v>
      </c>
      <c r="L287" t="s">
        <v>197</v>
      </c>
    </row>
    <row r="288" spans="1:12" x14ac:dyDescent="0.25">
      <c r="A288" s="61">
        <v>3</v>
      </c>
      <c r="B288" s="29" t="s">
        <v>231</v>
      </c>
      <c r="C288" s="30">
        <v>1</v>
      </c>
      <c r="D288" s="30" t="s">
        <v>28</v>
      </c>
      <c r="E288" s="192">
        <v>25500000</v>
      </c>
      <c r="F288" s="27">
        <v>0</v>
      </c>
      <c r="G288" s="157">
        <f>E288</f>
        <v>25500000</v>
      </c>
      <c r="H288" s="20">
        <v>0</v>
      </c>
      <c r="I288" s="21">
        <f t="shared" si="44"/>
        <v>0</v>
      </c>
      <c r="J288" s="129">
        <v>0</v>
      </c>
    </row>
    <row r="289" spans="1:12" ht="15.75" x14ac:dyDescent="0.25">
      <c r="A289" s="61">
        <v>4</v>
      </c>
      <c r="B289" s="23" t="s">
        <v>232</v>
      </c>
      <c r="C289" s="24">
        <v>1</v>
      </c>
      <c r="D289" s="24" t="s">
        <v>28</v>
      </c>
      <c r="E289" s="192">
        <v>18500000</v>
      </c>
      <c r="F289" s="27">
        <v>0</v>
      </c>
      <c r="G289" s="157">
        <f>E289</f>
        <v>18500000</v>
      </c>
      <c r="H289" s="20">
        <v>0</v>
      </c>
      <c r="I289" s="21">
        <f t="shared" si="44"/>
        <v>0</v>
      </c>
      <c r="J289" s="129">
        <v>0</v>
      </c>
    </row>
    <row r="290" spans="1:12" ht="15.75" x14ac:dyDescent="0.25">
      <c r="A290" s="61">
        <v>5</v>
      </c>
      <c r="B290" s="23" t="s">
        <v>233</v>
      </c>
      <c r="C290" s="24">
        <v>1</v>
      </c>
      <c r="D290" s="24" t="s">
        <v>28</v>
      </c>
      <c r="E290" s="192">
        <v>19500000</v>
      </c>
      <c r="F290" s="27">
        <v>0</v>
      </c>
      <c r="G290" s="157">
        <f>E290</f>
        <v>19500000</v>
      </c>
      <c r="H290" s="20">
        <v>0</v>
      </c>
      <c r="I290" s="21">
        <v>0</v>
      </c>
      <c r="J290" s="129">
        <v>0</v>
      </c>
    </row>
    <row r="291" spans="1:12" ht="15.75" x14ac:dyDescent="0.25">
      <c r="A291" s="62"/>
      <c r="B291" s="63"/>
      <c r="C291" s="64"/>
      <c r="D291" s="134"/>
      <c r="E291" s="159"/>
      <c r="F291" s="27"/>
      <c r="G291" s="118"/>
      <c r="H291" s="20"/>
      <c r="I291" s="21"/>
      <c r="J291" s="129"/>
    </row>
    <row r="292" spans="1:12" ht="15.75" x14ac:dyDescent="0.25">
      <c r="A292" s="152" t="s">
        <v>83</v>
      </c>
      <c r="B292" s="136"/>
      <c r="C292" s="137"/>
      <c r="D292" s="137"/>
      <c r="E292" s="158"/>
      <c r="F292" s="27"/>
      <c r="G292" s="118"/>
      <c r="H292" s="20"/>
      <c r="I292" s="21"/>
      <c r="J292" s="129"/>
    </row>
    <row r="293" spans="1:12" ht="30" x14ac:dyDescent="0.25">
      <c r="A293" s="16">
        <v>1</v>
      </c>
      <c r="B293" s="60" t="s">
        <v>26</v>
      </c>
      <c r="C293" s="16"/>
      <c r="D293" s="16"/>
      <c r="E293" s="19">
        <f>E294+E295+E296</f>
        <v>70000000</v>
      </c>
      <c r="F293" s="18">
        <v>0</v>
      </c>
      <c r="G293" s="19">
        <f>SUM(G294:G296)</f>
        <v>70000000</v>
      </c>
      <c r="H293" s="20">
        <v>0</v>
      </c>
      <c r="I293" s="21">
        <f>E293-G293</f>
        <v>0</v>
      </c>
      <c r="J293" s="145">
        <v>0</v>
      </c>
    </row>
    <row r="294" spans="1:12" x14ac:dyDescent="0.25">
      <c r="A294" s="14">
        <v>1</v>
      </c>
      <c r="B294" s="91" t="s">
        <v>27</v>
      </c>
      <c r="C294" s="142">
        <v>1</v>
      </c>
      <c r="D294" s="142" t="s">
        <v>28</v>
      </c>
      <c r="E294" s="154">
        <v>1500000</v>
      </c>
      <c r="F294" s="144">
        <v>0</v>
      </c>
      <c r="G294" s="154">
        <v>1500000</v>
      </c>
      <c r="H294" s="145">
        <v>0</v>
      </c>
      <c r="I294" s="146">
        <f t="shared" ref="I294:I296" si="45">E294-G294</f>
        <v>0</v>
      </c>
      <c r="J294" s="145">
        <v>0</v>
      </c>
    </row>
    <row r="295" spans="1:12" ht="34.5" customHeight="1" x14ac:dyDescent="0.25">
      <c r="A295" s="14">
        <v>2</v>
      </c>
      <c r="B295" s="283" t="s">
        <v>277</v>
      </c>
      <c r="C295" s="142">
        <v>1</v>
      </c>
      <c r="D295" s="142" t="s">
        <v>28</v>
      </c>
      <c r="E295" s="293">
        <v>4450000</v>
      </c>
      <c r="F295" s="144">
        <v>0</v>
      </c>
      <c r="G295" s="293">
        <f>E295</f>
        <v>4450000</v>
      </c>
      <c r="H295" s="145">
        <v>0</v>
      </c>
      <c r="I295" s="146">
        <f t="shared" si="45"/>
        <v>0</v>
      </c>
      <c r="J295" s="145">
        <v>0</v>
      </c>
      <c r="L295" t="s">
        <v>197</v>
      </c>
    </row>
    <row r="296" spans="1:12" x14ac:dyDescent="0.25">
      <c r="A296" s="14">
        <v>3</v>
      </c>
      <c r="B296" s="26" t="s">
        <v>278</v>
      </c>
      <c r="C296" s="142">
        <v>1</v>
      </c>
      <c r="D296" s="142" t="s">
        <v>28</v>
      </c>
      <c r="E296" s="154">
        <v>64050000</v>
      </c>
      <c r="F296" s="144">
        <v>0</v>
      </c>
      <c r="G296" s="154">
        <f>E296</f>
        <v>64050000</v>
      </c>
      <c r="H296" s="145">
        <v>0</v>
      </c>
      <c r="I296" s="146">
        <f t="shared" si="45"/>
        <v>0</v>
      </c>
      <c r="J296" s="145">
        <v>0</v>
      </c>
    </row>
    <row r="297" spans="1:12" ht="15.75" x14ac:dyDescent="0.25">
      <c r="A297" s="62"/>
      <c r="B297" s="63"/>
      <c r="C297" s="64"/>
      <c r="D297" s="134"/>
      <c r="E297" s="159"/>
      <c r="F297" s="27"/>
      <c r="G297" s="118"/>
      <c r="H297" s="20"/>
      <c r="I297" s="21"/>
      <c r="J297" s="129"/>
    </row>
    <row r="298" spans="1:12" ht="15.75" x14ac:dyDescent="0.25">
      <c r="A298" s="152" t="s">
        <v>84</v>
      </c>
      <c r="B298" s="136"/>
      <c r="C298" s="137"/>
      <c r="D298" s="137"/>
      <c r="E298" s="294"/>
      <c r="F298" s="295"/>
      <c r="G298" s="296"/>
      <c r="H298" s="297"/>
      <c r="I298" s="298"/>
      <c r="J298" s="299"/>
    </row>
    <row r="299" spans="1:12" ht="30" x14ac:dyDescent="0.25">
      <c r="A299" s="16">
        <v>1</v>
      </c>
      <c r="B299" s="60" t="s">
        <v>26</v>
      </c>
      <c r="C299" s="16"/>
      <c r="D299" s="16"/>
      <c r="E299" s="19">
        <f>SUM(E300:E306)</f>
        <v>70000000</v>
      </c>
      <c r="F299" s="18">
        <v>0</v>
      </c>
      <c r="G299" s="19">
        <f>SUM(G300:G306)</f>
        <v>70000000</v>
      </c>
      <c r="H299" s="20">
        <v>0</v>
      </c>
      <c r="I299" s="21">
        <f>E299-G299</f>
        <v>0</v>
      </c>
      <c r="J299" s="129">
        <v>0</v>
      </c>
    </row>
    <row r="300" spans="1:12" x14ac:dyDescent="0.25">
      <c r="A300" s="14">
        <v>1</v>
      </c>
      <c r="B300" s="91" t="s">
        <v>27</v>
      </c>
      <c r="C300" s="142">
        <v>1</v>
      </c>
      <c r="D300" s="142" t="s">
        <v>28</v>
      </c>
      <c r="E300" s="160">
        <v>1500000</v>
      </c>
      <c r="F300" s="144">
        <v>0</v>
      </c>
      <c r="G300" s="160">
        <v>1500000</v>
      </c>
      <c r="H300" s="145">
        <v>0</v>
      </c>
      <c r="I300" s="146">
        <f t="shared" ref="I300:I306" si="46">E300-G300</f>
        <v>0</v>
      </c>
      <c r="J300" s="145">
        <v>0</v>
      </c>
    </row>
    <row r="301" spans="1:12" ht="36" customHeight="1" x14ac:dyDescent="0.25">
      <c r="A301" s="14">
        <v>2</v>
      </c>
      <c r="B301" s="284" t="s">
        <v>280</v>
      </c>
      <c r="C301" s="142">
        <v>1</v>
      </c>
      <c r="D301" s="142" t="s">
        <v>28</v>
      </c>
      <c r="E301" s="300">
        <v>2500000</v>
      </c>
      <c r="F301" s="144">
        <v>0</v>
      </c>
      <c r="G301" s="300">
        <f>E301</f>
        <v>2500000</v>
      </c>
      <c r="H301" s="145">
        <v>0</v>
      </c>
      <c r="I301" s="146">
        <f t="shared" si="46"/>
        <v>0</v>
      </c>
      <c r="J301" s="145">
        <v>0</v>
      </c>
    </row>
    <row r="302" spans="1:12" ht="48.75" customHeight="1" x14ac:dyDescent="0.25">
      <c r="A302" s="14">
        <v>3</v>
      </c>
      <c r="B302" s="284" t="s">
        <v>281</v>
      </c>
      <c r="C302" s="142">
        <v>1</v>
      </c>
      <c r="D302" s="142" t="s">
        <v>28</v>
      </c>
      <c r="E302" s="293">
        <v>3000000</v>
      </c>
      <c r="F302" s="144">
        <v>0</v>
      </c>
      <c r="G302" s="293">
        <f>E302</f>
        <v>3000000</v>
      </c>
      <c r="H302" s="145">
        <v>0</v>
      </c>
      <c r="I302" s="146">
        <f t="shared" si="46"/>
        <v>0</v>
      </c>
      <c r="J302" s="145">
        <v>0</v>
      </c>
      <c r="L302" t="s">
        <v>279</v>
      </c>
    </row>
    <row r="303" spans="1:12" ht="51.75" customHeight="1" x14ac:dyDescent="0.25">
      <c r="A303" s="14">
        <v>4</v>
      </c>
      <c r="B303" s="301" t="s">
        <v>282</v>
      </c>
      <c r="C303" s="142">
        <v>1</v>
      </c>
      <c r="D303" s="142" t="s">
        <v>28</v>
      </c>
      <c r="E303" s="300">
        <v>38000000</v>
      </c>
      <c r="F303" s="144">
        <v>0</v>
      </c>
      <c r="G303" s="300">
        <f>E303</f>
        <v>38000000</v>
      </c>
      <c r="H303" s="145">
        <v>0</v>
      </c>
      <c r="I303" s="146">
        <f t="shared" si="46"/>
        <v>0</v>
      </c>
      <c r="J303" s="145">
        <v>0</v>
      </c>
    </row>
    <row r="304" spans="1:12" ht="15.75" x14ac:dyDescent="0.25">
      <c r="A304" s="14">
        <v>5</v>
      </c>
      <c r="B304" s="161" t="s">
        <v>56</v>
      </c>
      <c r="C304" s="142">
        <v>20</v>
      </c>
      <c r="D304" s="142" t="s">
        <v>117</v>
      </c>
      <c r="E304" s="160">
        <v>3000000</v>
      </c>
      <c r="F304" s="144">
        <v>0</v>
      </c>
      <c r="G304" s="160">
        <f>E304</f>
        <v>3000000</v>
      </c>
      <c r="H304" s="145">
        <v>0</v>
      </c>
      <c r="I304" s="146">
        <f t="shared" si="46"/>
        <v>0</v>
      </c>
      <c r="J304" s="145">
        <v>0</v>
      </c>
    </row>
    <row r="305" spans="1:12" ht="15.75" x14ac:dyDescent="0.25">
      <c r="A305" s="14">
        <v>6</v>
      </c>
      <c r="B305" s="161" t="s">
        <v>283</v>
      </c>
      <c r="C305" s="142">
        <v>1</v>
      </c>
      <c r="D305" s="142" t="s">
        <v>119</v>
      </c>
      <c r="E305" s="160">
        <v>12000000</v>
      </c>
      <c r="F305" s="144">
        <v>0</v>
      </c>
      <c r="G305" s="160">
        <f>E305</f>
        <v>12000000</v>
      </c>
      <c r="H305" s="145">
        <v>0</v>
      </c>
      <c r="I305" s="146">
        <f t="shared" si="46"/>
        <v>0</v>
      </c>
      <c r="J305" s="145">
        <v>0</v>
      </c>
    </row>
    <row r="306" spans="1:12" ht="15.75" x14ac:dyDescent="0.25">
      <c r="A306" s="14">
        <v>7</v>
      </c>
      <c r="B306" s="161" t="s">
        <v>236</v>
      </c>
      <c r="C306" s="142">
        <v>4</v>
      </c>
      <c r="D306" s="142" t="s">
        <v>28</v>
      </c>
      <c r="E306" s="160">
        <v>10000000</v>
      </c>
      <c r="F306" s="144">
        <v>0</v>
      </c>
      <c r="G306" s="160">
        <f>E306</f>
        <v>10000000</v>
      </c>
      <c r="H306" s="145">
        <v>0</v>
      </c>
      <c r="I306" s="146">
        <f t="shared" si="46"/>
        <v>0</v>
      </c>
      <c r="J306" s="145">
        <v>0</v>
      </c>
    </row>
    <row r="307" spans="1:12" ht="15.75" x14ac:dyDescent="0.25">
      <c r="A307" s="62"/>
      <c r="B307" s="63"/>
      <c r="C307" s="64"/>
      <c r="D307" s="134"/>
      <c r="E307" s="159"/>
      <c r="F307" s="27"/>
      <c r="G307" s="118"/>
      <c r="H307" s="20"/>
      <c r="I307" s="21"/>
      <c r="J307" s="129"/>
    </row>
    <row r="308" spans="1:12" ht="15.75" x14ac:dyDescent="0.25">
      <c r="A308" s="152" t="s">
        <v>85</v>
      </c>
      <c r="B308" s="136"/>
      <c r="C308" s="137"/>
      <c r="D308" s="137"/>
      <c r="E308" s="159"/>
      <c r="F308" s="27"/>
      <c r="G308" s="118"/>
      <c r="H308" s="20"/>
      <c r="I308" s="21"/>
      <c r="J308" s="129"/>
    </row>
    <row r="309" spans="1:12" ht="30" x14ac:dyDescent="0.25">
      <c r="A309" s="16">
        <v>1</v>
      </c>
      <c r="B309" s="60" t="s">
        <v>26</v>
      </c>
      <c r="C309" s="16"/>
      <c r="D309" s="16"/>
      <c r="E309" s="19">
        <f>E310+E311+E312+E313+E314+E315+E316+E317</f>
        <v>70000000</v>
      </c>
      <c r="F309" s="18">
        <v>0</v>
      </c>
      <c r="G309" s="19">
        <v>70000000</v>
      </c>
      <c r="H309" s="20">
        <v>0</v>
      </c>
      <c r="I309" s="21">
        <f>E309-G309</f>
        <v>0</v>
      </c>
      <c r="J309" s="129">
        <v>0</v>
      </c>
    </row>
    <row r="310" spans="1:12" x14ac:dyDescent="0.25">
      <c r="A310" s="14">
        <v>1</v>
      </c>
      <c r="B310" s="91" t="s">
        <v>27</v>
      </c>
      <c r="C310" s="142">
        <v>1</v>
      </c>
      <c r="D310" s="142" t="s">
        <v>28</v>
      </c>
      <c r="E310" s="154">
        <v>1500000</v>
      </c>
      <c r="F310" s="144">
        <v>0</v>
      </c>
      <c r="G310" s="154">
        <v>1500000</v>
      </c>
      <c r="H310" s="145">
        <v>0</v>
      </c>
      <c r="I310" s="146">
        <f t="shared" ref="I310:I315" si="47">E310-G310</f>
        <v>0</v>
      </c>
      <c r="J310" s="145">
        <v>0</v>
      </c>
    </row>
    <row r="311" spans="1:12" ht="42" customHeight="1" x14ac:dyDescent="0.25">
      <c r="A311" s="14">
        <v>2</v>
      </c>
      <c r="B311" s="284" t="s">
        <v>284</v>
      </c>
      <c r="C311" s="142">
        <v>1</v>
      </c>
      <c r="D311" s="142" t="s">
        <v>28</v>
      </c>
      <c r="E311" s="293">
        <v>5000000</v>
      </c>
      <c r="F311" s="144">
        <v>0</v>
      </c>
      <c r="G311" s="293">
        <f>E311</f>
        <v>5000000</v>
      </c>
      <c r="H311" s="145">
        <v>0</v>
      </c>
      <c r="I311" s="146">
        <f t="shared" si="47"/>
        <v>0</v>
      </c>
      <c r="J311" s="145">
        <v>0</v>
      </c>
    </row>
    <row r="312" spans="1:12" x14ac:dyDescent="0.25">
      <c r="A312" s="14">
        <v>3</v>
      </c>
      <c r="B312" s="26" t="s">
        <v>285</v>
      </c>
      <c r="C312" s="142">
        <v>50</v>
      </c>
      <c r="D312" s="142" t="s">
        <v>51</v>
      </c>
      <c r="E312" s="154">
        <v>7500000</v>
      </c>
      <c r="F312" s="144">
        <v>0</v>
      </c>
      <c r="G312" s="154">
        <f>E312</f>
        <v>7500000</v>
      </c>
      <c r="H312" s="145">
        <v>0</v>
      </c>
      <c r="I312" s="146">
        <f t="shared" si="47"/>
        <v>0</v>
      </c>
      <c r="J312" s="145">
        <v>0</v>
      </c>
      <c r="L312" t="s">
        <v>197</v>
      </c>
    </row>
    <row r="313" spans="1:12" x14ac:dyDescent="0.25">
      <c r="A313" s="14">
        <v>4</v>
      </c>
      <c r="B313" s="26" t="s">
        <v>286</v>
      </c>
      <c r="C313" s="142">
        <v>1</v>
      </c>
      <c r="D313" s="142" t="s">
        <v>28</v>
      </c>
      <c r="E313" s="154">
        <v>13000000</v>
      </c>
      <c r="F313" s="144">
        <v>0</v>
      </c>
      <c r="G313" s="154">
        <f>E313</f>
        <v>13000000</v>
      </c>
      <c r="H313" s="145">
        <v>0</v>
      </c>
      <c r="I313" s="146">
        <f t="shared" si="47"/>
        <v>0</v>
      </c>
      <c r="J313" s="145">
        <v>0</v>
      </c>
    </row>
    <row r="314" spans="1:12" x14ac:dyDescent="0.25">
      <c r="A314" s="14">
        <v>5</v>
      </c>
      <c r="B314" s="26" t="s">
        <v>287</v>
      </c>
      <c r="C314" s="142">
        <v>2</v>
      </c>
      <c r="D314" s="142" t="s">
        <v>51</v>
      </c>
      <c r="E314" s="154">
        <v>8000000</v>
      </c>
      <c r="F314" s="144">
        <v>0</v>
      </c>
      <c r="G314" s="154">
        <f>E314</f>
        <v>8000000</v>
      </c>
      <c r="H314" s="145">
        <v>0</v>
      </c>
      <c r="I314" s="146">
        <f t="shared" si="47"/>
        <v>0</v>
      </c>
      <c r="J314" s="145">
        <v>0</v>
      </c>
    </row>
    <row r="315" spans="1:12" x14ac:dyDescent="0.25">
      <c r="A315" s="14">
        <v>6</v>
      </c>
      <c r="B315" s="26" t="s">
        <v>288</v>
      </c>
      <c r="C315" s="142">
        <v>1</v>
      </c>
      <c r="D315" s="142" t="s">
        <v>28</v>
      </c>
      <c r="E315" s="154">
        <v>33750000</v>
      </c>
      <c r="F315" s="144">
        <v>0</v>
      </c>
      <c r="G315" s="154">
        <f>E315</f>
        <v>33750000</v>
      </c>
      <c r="H315" s="145">
        <v>0</v>
      </c>
      <c r="I315" s="146">
        <f t="shared" si="47"/>
        <v>0</v>
      </c>
      <c r="J315" s="145">
        <v>0</v>
      </c>
    </row>
    <row r="316" spans="1:12" x14ac:dyDescent="0.25">
      <c r="A316" s="162">
        <v>7</v>
      </c>
      <c r="B316" s="148" t="s">
        <v>289</v>
      </c>
      <c r="C316" s="142">
        <v>20</v>
      </c>
      <c r="D316" s="150" t="s">
        <v>51</v>
      </c>
      <c r="E316" s="154">
        <v>500000</v>
      </c>
      <c r="F316" s="144">
        <v>0</v>
      </c>
      <c r="G316" s="154">
        <f>E316</f>
        <v>500000</v>
      </c>
      <c r="H316" s="145">
        <v>0</v>
      </c>
      <c r="I316" s="146">
        <v>0</v>
      </c>
      <c r="J316" s="145">
        <v>0</v>
      </c>
    </row>
    <row r="317" spans="1:12" x14ac:dyDescent="0.25">
      <c r="A317" s="162">
        <v>8</v>
      </c>
      <c r="B317" s="148" t="s">
        <v>290</v>
      </c>
      <c r="C317" s="142">
        <v>3</v>
      </c>
      <c r="D317" s="150" t="s">
        <v>112</v>
      </c>
      <c r="E317" s="154">
        <v>750000</v>
      </c>
      <c r="F317" s="144">
        <v>0</v>
      </c>
      <c r="G317" s="154">
        <f>E317</f>
        <v>750000</v>
      </c>
      <c r="H317" s="145">
        <v>0</v>
      </c>
      <c r="I317" s="146">
        <v>0</v>
      </c>
      <c r="J317" s="145">
        <v>0</v>
      </c>
    </row>
    <row r="318" spans="1:12" x14ac:dyDescent="0.25">
      <c r="A318" s="162"/>
      <c r="B318" s="148"/>
      <c r="C318" s="142"/>
      <c r="D318" s="150"/>
      <c r="E318" s="154"/>
      <c r="F318" s="144"/>
      <c r="G318" s="154"/>
      <c r="H318" s="145"/>
      <c r="I318" s="146"/>
      <c r="J318" s="145"/>
    </row>
    <row r="319" spans="1:12" ht="15.75" x14ac:dyDescent="0.25">
      <c r="A319" s="152" t="s">
        <v>87</v>
      </c>
      <c r="B319" s="136"/>
      <c r="C319" s="137"/>
      <c r="D319" s="137"/>
      <c r="E319" s="302"/>
      <c r="F319" s="303"/>
      <c r="G319" s="304"/>
      <c r="H319" s="305"/>
      <c r="I319" s="306"/>
      <c r="J319" s="305"/>
    </row>
    <row r="320" spans="1:12" ht="30" x14ac:dyDescent="0.25">
      <c r="A320" s="16">
        <v>1</v>
      </c>
      <c r="B320" s="60" t="s">
        <v>26</v>
      </c>
      <c r="C320" s="16"/>
      <c r="D320" s="16"/>
      <c r="E320" s="19">
        <f>SUM(E321:E328)</f>
        <v>70000000</v>
      </c>
      <c r="F320" s="18">
        <v>0</v>
      </c>
      <c r="G320" s="19">
        <f>SUM(G321:G328)</f>
        <v>70000000</v>
      </c>
      <c r="H320" s="20">
        <v>0</v>
      </c>
      <c r="I320" s="21">
        <f>E320-G320</f>
        <v>0</v>
      </c>
      <c r="J320" s="129">
        <v>0</v>
      </c>
    </row>
    <row r="321" spans="1:12" x14ac:dyDescent="0.25">
      <c r="A321" s="14">
        <v>1</v>
      </c>
      <c r="B321" s="91" t="s">
        <v>27</v>
      </c>
      <c r="C321" s="142">
        <v>1</v>
      </c>
      <c r="D321" s="142" t="s">
        <v>28</v>
      </c>
      <c r="E321" s="164">
        <v>1500000</v>
      </c>
      <c r="F321" s="144">
        <v>0</v>
      </c>
      <c r="G321" s="164">
        <v>1500000</v>
      </c>
      <c r="H321" s="145">
        <v>0</v>
      </c>
      <c r="I321" s="146">
        <f t="shared" ref="I321:I327" si="48">E321-G321</f>
        <v>0</v>
      </c>
      <c r="J321" s="145">
        <v>0</v>
      </c>
    </row>
    <row r="322" spans="1:12" x14ac:dyDescent="0.25">
      <c r="A322" s="14">
        <v>2</v>
      </c>
      <c r="B322" s="26" t="s">
        <v>291</v>
      </c>
      <c r="C322" s="142">
        <v>15</v>
      </c>
      <c r="D322" s="142" t="s">
        <v>28</v>
      </c>
      <c r="E322" s="164">
        <v>3000000</v>
      </c>
      <c r="F322" s="144">
        <v>0</v>
      </c>
      <c r="G322" s="164">
        <f>E322</f>
        <v>3000000</v>
      </c>
      <c r="H322" s="145">
        <v>0</v>
      </c>
      <c r="I322" s="146">
        <v>0</v>
      </c>
      <c r="J322" s="145">
        <v>0</v>
      </c>
    </row>
    <row r="323" spans="1:12" x14ac:dyDescent="0.25">
      <c r="A323" s="14">
        <v>3</v>
      </c>
      <c r="B323" s="26" t="s">
        <v>292</v>
      </c>
      <c r="C323" s="142">
        <v>1</v>
      </c>
      <c r="D323" s="142" t="s">
        <v>28</v>
      </c>
      <c r="E323" s="164">
        <v>15000000</v>
      </c>
      <c r="F323" s="144">
        <v>0</v>
      </c>
      <c r="G323" s="164">
        <f>E323</f>
        <v>15000000</v>
      </c>
      <c r="H323" s="145">
        <v>0</v>
      </c>
      <c r="I323" s="146">
        <f t="shared" si="48"/>
        <v>0</v>
      </c>
      <c r="J323" s="145">
        <v>0</v>
      </c>
      <c r="L323" t="s">
        <v>215</v>
      </c>
    </row>
    <row r="324" spans="1:12" x14ac:dyDescent="0.25">
      <c r="A324" s="14">
        <v>4</v>
      </c>
      <c r="B324" s="26" t="s">
        <v>293</v>
      </c>
      <c r="C324" s="142">
        <v>1</v>
      </c>
      <c r="D324" s="142" t="s">
        <v>28</v>
      </c>
      <c r="E324" s="164">
        <v>33500000</v>
      </c>
      <c r="F324" s="144">
        <v>0</v>
      </c>
      <c r="G324" s="164">
        <f>E324</f>
        <v>33500000</v>
      </c>
      <c r="H324" s="145">
        <v>0</v>
      </c>
      <c r="I324" s="146">
        <f t="shared" si="48"/>
        <v>0</v>
      </c>
      <c r="J324" s="145">
        <v>0</v>
      </c>
    </row>
    <row r="325" spans="1:12" x14ac:dyDescent="0.25">
      <c r="A325" s="14">
        <v>5</v>
      </c>
      <c r="B325" s="165" t="s">
        <v>294</v>
      </c>
      <c r="C325" s="142">
        <v>3</v>
      </c>
      <c r="D325" s="142" t="s">
        <v>112</v>
      </c>
      <c r="E325" s="166">
        <v>15000000</v>
      </c>
      <c r="F325" s="144">
        <v>0</v>
      </c>
      <c r="G325" s="166">
        <f>E325</f>
        <v>15000000</v>
      </c>
      <c r="H325" s="145">
        <v>0</v>
      </c>
      <c r="I325" s="146">
        <f t="shared" si="48"/>
        <v>0</v>
      </c>
      <c r="J325" s="145">
        <v>0</v>
      </c>
    </row>
    <row r="326" spans="1:12" x14ac:dyDescent="0.25">
      <c r="A326" s="14">
        <v>6</v>
      </c>
      <c r="B326" s="26" t="s">
        <v>295</v>
      </c>
      <c r="C326" s="142">
        <v>2</v>
      </c>
      <c r="D326" s="142" t="s">
        <v>28</v>
      </c>
      <c r="E326" s="164">
        <v>500000</v>
      </c>
      <c r="F326" s="144">
        <v>0</v>
      </c>
      <c r="G326" s="164">
        <f>E326</f>
        <v>500000</v>
      </c>
      <c r="H326" s="145">
        <v>0</v>
      </c>
      <c r="I326" s="146">
        <f t="shared" si="48"/>
        <v>0</v>
      </c>
      <c r="J326" s="145">
        <v>0</v>
      </c>
    </row>
    <row r="327" spans="1:12" x14ac:dyDescent="0.25">
      <c r="A327" s="14">
        <v>7</v>
      </c>
      <c r="B327" s="26" t="s">
        <v>296</v>
      </c>
      <c r="C327" s="142">
        <v>3</v>
      </c>
      <c r="D327" s="142" t="s">
        <v>28</v>
      </c>
      <c r="E327" s="164">
        <v>1500000</v>
      </c>
      <c r="F327" s="144">
        <v>0</v>
      </c>
      <c r="G327" s="164">
        <f>E327</f>
        <v>1500000</v>
      </c>
      <c r="H327" s="145">
        <v>0</v>
      </c>
      <c r="I327" s="146">
        <f t="shared" si="48"/>
        <v>0</v>
      </c>
      <c r="J327" s="145">
        <v>0</v>
      </c>
    </row>
    <row r="328" spans="1:12" ht="15.75" x14ac:dyDescent="0.25">
      <c r="A328" s="14"/>
      <c r="B328" s="161"/>
      <c r="C328" s="142"/>
      <c r="D328" s="142"/>
      <c r="E328" s="164"/>
      <c r="F328" s="144"/>
      <c r="G328" s="164"/>
      <c r="H328" s="145"/>
      <c r="I328" s="146"/>
      <c r="J328" s="145"/>
    </row>
    <row r="329" spans="1:12" ht="15.75" x14ac:dyDescent="0.25">
      <c r="A329" s="152" t="s">
        <v>88</v>
      </c>
      <c r="B329" s="136"/>
      <c r="C329" s="137"/>
      <c r="D329" s="137"/>
      <c r="E329" s="167"/>
      <c r="F329" s="139"/>
      <c r="G329" s="168"/>
      <c r="H329" s="139"/>
      <c r="I329" s="140"/>
      <c r="J329" s="169"/>
    </row>
    <row r="330" spans="1:12" ht="30" x14ac:dyDescent="0.25">
      <c r="A330" s="16">
        <v>1</v>
      </c>
      <c r="B330" s="60" t="s">
        <v>26</v>
      </c>
      <c r="C330" s="16"/>
      <c r="D330" s="16"/>
      <c r="E330" s="21">
        <f>SUM(E331:E339)</f>
        <v>70000000</v>
      </c>
      <c r="F330" s="18"/>
      <c r="G330" s="19">
        <f>SUM(G331:G339)</f>
        <v>70000000</v>
      </c>
      <c r="H330" s="20">
        <v>0</v>
      </c>
      <c r="I330" s="21">
        <f>E330-G330</f>
        <v>0</v>
      </c>
      <c r="J330" s="129">
        <v>0</v>
      </c>
    </row>
    <row r="331" spans="1:12" x14ac:dyDescent="0.25">
      <c r="A331" s="14">
        <v>1</v>
      </c>
      <c r="B331" s="91" t="s">
        <v>27</v>
      </c>
      <c r="C331" s="142">
        <v>1</v>
      </c>
      <c r="D331" s="142" t="s">
        <v>28</v>
      </c>
      <c r="E331" s="164">
        <v>1500000</v>
      </c>
      <c r="F331" s="144">
        <v>0</v>
      </c>
      <c r="G331" s="164">
        <v>1500000</v>
      </c>
      <c r="H331" s="145">
        <v>0</v>
      </c>
      <c r="I331" s="146">
        <f t="shared" ref="I331:I338" si="49">E331-G331</f>
        <v>0</v>
      </c>
      <c r="J331" s="145">
        <v>0</v>
      </c>
    </row>
    <row r="332" spans="1:12" ht="30.75" customHeight="1" x14ac:dyDescent="0.25">
      <c r="A332" s="14">
        <v>2</v>
      </c>
      <c r="B332" s="284" t="s">
        <v>297</v>
      </c>
      <c r="C332" s="142">
        <v>3</v>
      </c>
      <c r="D332" s="142" t="s">
        <v>28</v>
      </c>
      <c r="E332" s="307">
        <v>4500000</v>
      </c>
      <c r="F332" s="144">
        <v>0</v>
      </c>
      <c r="G332" s="307">
        <f>E332</f>
        <v>4500000</v>
      </c>
      <c r="H332" s="145">
        <v>0</v>
      </c>
      <c r="I332" s="146">
        <f t="shared" si="49"/>
        <v>0</v>
      </c>
      <c r="J332" s="145">
        <v>0</v>
      </c>
    </row>
    <row r="333" spans="1:12" x14ac:dyDescent="0.25">
      <c r="A333" s="14">
        <v>3</v>
      </c>
      <c r="B333" s="26" t="s">
        <v>292</v>
      </c>
      <c r="C333" s="142">
        <v>1</v>
      </c>
      <c r="D333" s="142" t="s">
        <v>28</v>
      </c>
      <c r="E333" s="164">
        <v>8000000</v>
      </c>
      <c r="F333" s="144">
        <v>0</v>
      </c>
      <c r="G333" s="164">
        <f>E333</f>
        <v>8000000</v>
      </c>
      <c r="H333" s="145">
        <v>0</v>
      </c>
      <c r="I333" s="146">
        <f t="shared" si="49"/>
        <v>0</v>
      </c>
      <c r="J333" s="145">
        <v>0</v>
      </c>
      <c r="L333" t="s">
        <v>215</v>
      </c>
    </row>
    <row r="334" spans="1:12" x14ac:dyDescent="0.25">
      <c r="A334" s="14">
        <v>4</v>
      </c>
      <c r="B334" s="26" t="s">
        <v>271</v>
      </c>
      <c r="C334" s="142">
        <v>1</v>
      </c>
      <c r="D334" s="142" t="s">
        <v>119</v>
      </c>
      <c r="E334" s="166">
        <v>15000000</v>
      </c>
      <c r="F334" s="144">
        <v>0</v>
      </c>
      <c r="G334" s="166">
        <f>E334</f>
        <v>15000000</v>
      </c>
      <c r="H334" s="145">
        <v>0</v>
      </c>
      <c r="I334" s="146">
        <f t="shared" si="49"/>
        <v>0</v>
      </c>
      <c r="J334" s="145">
        <v>0</v>
      </c>
    </row>
    <row r="335" spans="1:12" ht="15.75" x14ac:dyDescent="0.25">
      <c r="A335" s="14">
        <v>5</v>
      </c>
      <c r="B335" s="161" t="s">
        <v>30</v>
      </c>
      <c r="C335" s="142">
        <v>6</v>
      </c>
      <c r="D335" s="142" t="s">
        <v>298</v>
      </c>
      <c r="E335" s="164">
        <v>15000000</v>
      </c>
      <c r="F335" s="144">
        <v>0</v>
      </c>
      <c r="G335" s="164">
        <f>E335</f>
        <v>15000000</v>
      </c>
      <c r="H335" s="145">
        <v>0</v>
      </c>
      <c r="I335" s="146">
        <f t="shared" si="49"/>
        <v>0</v>
      </c>
      <c r="J335" s="145">
        <v>0</v>
      </c>
    </row>
    <row r="336" spans="1:12" ht="15.75" x14ac:dyDescent="0.25">
      <c r="A336" s="14">
        <v>6</v>
      </c>
      <c r="B336" s="161" t="s">
        <v>226</v>
      </c>
      <c r="C336" s="142">
        <v>5</v>
      </c>
      <c r="D336" s="142" t="s">
        <v>298</v>
      </c>
      <c r="E336" s="164">
        <v>10000000</v>
      </c>
      <c r="F336" s="144">
        <v>0</v>
      </c>
      <c r="G336" s="164">
        <f>E336</f>
        <v>10000000</v>
      </c>
      <c r="H336" s="145">
        <v>0</v>
      </c>
      <c r="I336" s="146">
        <f t="shared" si="49"/>
        <v>0</v>
      </c>
      <c r="J336" s="145">
        <v>0</v>
      </c>
    </row>
    <row r="337" spans="1:12" ht="39.75" customHeight="1" x14ac:dyDescent="0.25">
      <c r="A337" s="14">
        <v>7</v>
      </c>
      <c r="B337" s="301" t="s">
        <v>299</v>
      </c>
      <c r="C337" s="142">
        <v>1</v>
      </c>
      <c r="D337" s="142" t="s">
        <v>28</v>
      </c>
      <c r="E337" s="307">
        <v>8500000</v>
      </c>
      <c r="F337" s="144">
        <v>0</v>
      </c>
      <c r="G337" s="307">
        <f>E337</f>
        <v>8500000</v>
      </c>
      <c r="H337" s="145">
        <v>0</v>
      </c>
      <c r="I337" s="146">
        <f t="shared" si="49"/>
        <v>0</v>
      </c>
      <c r="J337" s="145">
        <v>0</v>
      </c>
    </row>
    <row r="338" spans="1:12" x14ac:dyDescent="0.25">
      <c r="A338" s="14">
        <v>8</v>
      </c>
      <c r="B338" s="26" t="s">
        <v>300</v>
      </c>
      <c r="C338" s="142">
        <v>1</v>
      </c>
      <c r="D338" s="142" t="s">
        <v>28</v>
      </c>
      <c r="E338" s="170">
        <v>7500000</v>
      </c>
      <c r="F338" s="144">
        <v>0</v>
      </c>
      <c r="G338" s="170">
        <f>E338</f>
        <v>7500000</v>
      </c>
      <c r="H338" s="145">
        <v>0</v>
      </c>
      <c r="I338" s="146">
        <f t="shared" si="49"/>
        <v>0</v>
      </c>
      <c r="J338" s="145">
        <v>0</v>
      </c>
    </row>
    <row r="339" spans="1:12" x14ac:dyDescent="0.25">
      <c r="A339" s="14"/>
      <c r="B339" s="26"/>
      <c r="C339" s="142"/>
      <c r="D339" s="142"/>
      <c r="E339" s="170"/>
      <c r="F339" s="144"/>
      <c r="G339" s="170"/>
      <c r="H339" s="145"/>
      <c r="I339" s="146"/>
      <c r="J339" s="145"/>
    </row>
    <row r="340" spans="1:12" s="176" customFormat="1" x14ac:dyDescent="0.25">
      <c r="A340" s="171">
        <v>27</v>
      </c>
      <c r="B340" s="171"/>
      <c r="C340" s="172"/>
      <c r="D340" s="172"/>
      <c r="E340" s="11"/>
      <c r="F340" s="173"/>
      <c r="G340" s="173"/>
      <c r="H340" s="174"/>
      <c r="I340" s="173"/>
      <c r="J340" s="175"/>
    </row>
    <row r="341" spans="1:12" ht="30" x14ac:dyDescent="0.25">
      <c r="A341" s="16">
        <v>1</v>
      </c>
      <c r="B341" s="60" t="s">
        <v>26</v>
      </c>
      <c r="C341" s="16"/>
      <c r="D341" s="16"/>
      <c r="E341" s="21">
        <f>SUM(E342:E346)</f>
        <v>70000000</v>
      </c>
      <c r="F341" s="18"/>
      <c r="G341" s="19">
        <f>SUM(G342:G346)</f>
        <v>70000000</v>
      </c>
      <c r="H341" s="20">
        <v>0</v>
      </c>
      <c r="I341" s="21">
        <f>E341-G341</f>
        <v>0</v>
      </c>
      <c r="J341" s="129">
        <v>0</v>
      </c>
    </row>
    <row r="342" spans="1:12" ht="15.75" x14ac:dyDescent="0.25">
      <c r="A342" s="177">
        <v>1</v>
      </c>
      <c r="B342" s="23" t="s">
        <v>27</v>
      </c>
      <c r="C342" s="24">
        <v>1</v>
      </c>
      <c r="D342" s="122" t="s">
        <v>67</v>
      </c>
      <c r="E342" s="192">
        <v>1500000</v>
      </c>
      <c r="F342" s="27">
        <v>0</v>
      </c>
      <c r="G342" s="157">
        <f>E342</f>
        <v>1500000</v>
      </c>
      <c r="H342" s="20">
        <v>0</v>
      </c>
      <c r="I342" s="21">
        <f t="shared" ref="I342:I346" si="50">E342-G342</f>
        <v>0</v>
      </c>
      <c r="J342" s="119">
        <v>0</v>
      </c>
      <c r="L342" t="s">
        <v>197</v>
      </c>
    </row>
    <row r="343" spans="1:12" ht="15.75" x14ac:dyDescent="0.25">
      <c r="A343" s="177">
        <v>2</v>
      </c>
      <c r="B343" s="23" t="s">
        <v>208</v>
      </c>
      <c r="C343" s="24">
        <v>3</v>
      </c>
      <c r="D343" s="128" t="s">
        <v>67</v>
      </c>
      <c r="E343" s="192">
        <v>4500000</v>
      </c>
      <c r="F343" s="27">
        <v>0</v>
      </c>
      <c r="G343" s="157">
        <f>E343</f>
        <v>4500000</v>
      </c>
      <c r="H343" s="20">
        <v>0</v>
      </c>
      <c r="I343" s="21">
        <f t="shared" si="50"/>
        <v>0</v>
      </c>
      <c r="J343" s="119">
        <v>0</v>
      </c>
    </row>
    <row r="344" spans="1:12" ht="15.75" x14ac:dyDescent="0.25">
      <c r="A344" s="177">
        <v>3</v>
      </c>
      <c r="B344" s="23" t="s">
        <v>227</v>
      </c>
      <c r="C344" s="24">
        <v>1</v>
      </c>
      <c r="D344" s="127" t="s">
        <v>67</v>
      </c>
      <c r="E344" s="192">
        <v>26000000</v>
      </c>
      <c r="F344" s="27">
        <v>0</v>
      </c>
      <c r="G344" s="157">
        <f>E344</f>
        <v>26000000</v>
      </c>
      <c r="H344" s="20">
        <v>0</v>
      </c>
      <c r="I344" s="21">
        <f t="shared" si="50"/>
        <v>0</v>
      </c>
      <c r="J344" s="119">
        <v>0</v>
      </c>
    </row>
    <row r="345" spans="1:12" ht="15.75" x14ac:dyDescent="0.25">
      <c r="A345" s="177">
        <v>4</v>
      </c>
      <c r="B345" s="23" t="s">
        <v>228</v>
      </c>
      <c r="C345" s="24">
        <v>1</v>
      </c>
      <c r="D345" s="127" t="s">
        <v>67</v>
      </c>
      <c r="E345" s="192">
        <v>20000000</v>
      </c>
      <c r="F345" s="27">
        <v>0</v>
      </c>
      <c r="G345" s="157">
        <f>E345</f>
        <v>20000000</v>
      </c>
      <c r="H345" s="20">
        <v>0</v>
      </c>
      <c r="I345" s="21">
        <f t="shared" si="50"/>
        <v>0</v>
      </c>
      <c r="J345" s="119">
        <v>0</v>
      </c>
    </row>
    <row r="346" spans="1:12" ht="15.75" x14ac:dyDescent="0.25">
      <c r="A346" s="177">
        <v>5</v>
      </c>
      <c r="B346" s="23" t="s">
        <v>229</v>
      </c>
      <c r="C346" s="24">
        <v>4</v>
      </c>
      <c r="D346" s="128" t="s">
        <v>67</v>
      </c>
      <c r="E346" s="192">
        <v>18000000</v>
      </c>
      <c r="F346" s="27">
        <v>0</v>
      </c>
      <c r="G346" s="157">
        <f>E346</f>
        <v>18000000</v>
      </c>
      <c r="H346" s="20">
        <v>0</v>
      </c>
      <c r="I346" s="21">
        <f t="shared" si="50"/>
        <v>0</v>
      </c>
      <c r="J346" s="119">
        <v>0</v>
      </c>
    </row>
    <row r="347" spans="1:12" ht="15.75" x14ac:dyDescent="0.25">
      <c r="A347" s="178"/>
      <c r="B347" s="179"/>
      <c r="C347" s="180"/>
      <c r="D347" s="181"/>
      <c r="E347" s="275"/>
      <c r="F347" s="183"/>
      <c r="G347" s="184"/>
      <c r="H347" s="185"/>
      <c r="I347" s="186"/>
      <c r="J347" s="187"/>
    </row>
    <row r="348" spans="1:12" ht="15.75" x14ac:dyDescent="0.25">
      <c r="A348" s="152" t="s">
        <v>89</v>
      </c>
      <c r="B348" s="136"/>
      <c r="C348" s="137"/>
      <c r="D348" s="137"/>
      <c r="E348" s="182"/>
      <c r="F348" s="183"/>
      <c r="G348" s="184"/>
      <c r="H348" s="185"/>
      <c r="I348" s="186"/>
      <c r="J348" s="187"/>
    </row>
    <row r="349" spans="1:12" ht="30" x14ac:dyDescent="0.25">
      <c r="A349" s="16">
        <v>1</v>
      </c>
      <c r="B349" s="60" t="s">
        <v>26</v>
      </c>
      <c r="C349" s="16"/>
      <c r="D349" s="16"/>
      <c r="E349" s="21">
        <f>SUM(E350:E353)</f>
        <v>70000000</v>
      </c>
      <c r="F349" s="18">
        <v>0</v>
      </c>
      <c r="G349" s="19">
        <f>SUM(G350:G353)</f>
        <v>70000000</v>
      </c>
      <c r="H349" s="20">
        <v>0</v>
      </c>
      <c r="I349" s="21">
        <f>E349-G349</f>
        <v>0</v>
      </c>
      <c r="J349" s="129">
        <v>0</v>
      </c>
    </row>
    <row r="350" spans="1:12" x14ac:dyDescent="0.25">
      <c r="A350" s="14">
        <v>1</v>
      </c>
      <c r="B350" s="91" t="s">
        <v>27</v>
      </c>
      <c r="C350" s="142">
        <v>1</v>
      </c>
      <c r="D350" s="142" t="s">
        <v>28</v>
      </c>
      <c r="E350" s="160">
        <v>1500000</v>
      </c>
      <c r="F350" s="144">
        <v>0</v>
      </c>
      <c r="G350" s="160">
        <v>1500000</v>
      </c>
      <c r="H350" s="145">
        <v>0</v>
      </c>
      <c r="I350" s="146">
        <f t="shared" ref="I350" si="51">E350-G350</f>
        <v>0</v>
      </c>
      <c r="J350" s="145">
        <v>0</v>
      </c>
    </row>
    <row r="351" spans="1:12" x14ac:dyDescent="0.25">
      <c r="A351" s="14">
        <v>2</v>
      </c>
      <c r="B351" s="26" t="s">
        <v>208</v>
      </c>
      <c r="C351" s="142">
        <v>10</v>
      </c>
      <c r="D351" s="142" t="s">
        <v>28</v>
      </c>
      <c r="E351" s="154">
        <v>2500000</v>
      </c>
      <c r="F351" s="144">
        <v>0</v>
      </c>
      <c r="G351" s="154">
        <f>E351</f>
        <v>2500000</v>
      </c>
      <c r="H351" s="145">
        <v>0</v>
      </c>
      <c r="I351" s="146">
        <v>0</v>
      </c>
      <c r="J351" s="145">
        <v>0</v>
      </c>
      <c r="L351" t="s">
        <v>197</v>
      </c>
    </row>
    <row r="352" spans="1:12" x14ac:dyDescent="0.25">
      <c r="A352" s="14">
        <v>3</v>
      </c>
      <c r="B352" s="26" t="s">
        <v>301</v>
      </c>
      <c r="C352" s="142">
        <v>1</v>
      </c>
      <c r="D352" s="142" t="s">
        <v>28</v>
      </c>
      <c r="E352" s="154">
        <v>66000000</v>
      </c>
      <c r="F352" s="144">
        <v>0</v>
      </c>
      <c r="G352" s="154">
        <f>E352</f>
        <v>66000000</v>
      </c>
      <c r="H352" s="145">
        <v>0</v>
      </c>
      <c r="I352" s="146">
        <v>0</v>
      </c>
      <c r="J352" s="145">
        <v>0</v>
      </c>
    </row>
    <row r="353" spans="1:12" x14ac:dyDescent="0.25">
      <c r="A353" s="14"/>
      <c r="B353" s="26"/>
      <c r="C353" s="142"/>
      <c r="D353" s="142"/>
      <c r="E353" s="160"/>
      <c r="F353" s="144"/>
      <c r="G353" s="160"/>
      <c r="H353" s="145"/>
      <c r="I353" s="146"/>
      <c r="J353" s="145"/>
    </row>
    <row r="354" spans="1:12" ht="15.75" x14ac:dyDescent="0.25">
      <c r="A354" s="178"/>
      <c r="B354" s="179"/>
      <c r="C354" s="180"/>
      <c r="D354" s="181"/>
      <c r="E354" s="182"/>
      <c r="F354" s="183"/>
      <c r="G354" s="184"/>
      <c r="H354" s="185"/>
      <c r="I354" s="186"/>
      <c r="J354" s="187"/>
    </row>
    <row r="355" spans="1:12" x14ac:dyDescent="0.25">
      <c r="A355" s="67" t="s">
        <v>90</v>
      </c>
      <c r="B355" s="257"/>
      <c r="C355" s="257"/>
      <c r="D355" s="257"/>
      <c r="E355" s="257"/>
      <c r="F355" s="257"/>
      <c r="G355" s="257"/>
      <c r="H355" s="257"/>
      <c r="I355" s="257"/>
      <c r="J355" s="257"/>
    </row>
    <row r="356" spans="1:12" ht="30" x14ac:dyDescent="0.25">
      <c r="A356" s="16">
        <v>1</v>
      </c>
      <c r="B356" s="60" t="s">
        <v>26</v>
      </c>
      <c r="C356" s="16"/>
      <c r="D356" s="16"/>
      <c r="E356" s="21">
        <f>SUM(E357:E363)</f>
        <v>70000000</v>
      </c>
      <c r="F356" s="18"/>
      <c r="G356" s="19">
        <f>SUM(G357:G363)</f>
        <v>70000000</v>
      </c>
      <c r="H356" s="77">
        <v>0</v>
      </c>
      <c r="I356" s="21">
        <f>E356-G356</f>
        <v>0</v>
      </c>
      <c r="J356" s="77">
        <v>0</v>
      </c>
    </row>
    <row r="357" spans="1:12" ht="15.75" x14ac:dyDescent="0.25">
      <c r="A357" s="69" t="s">
        <v>91</v>
      </c>
      <c r="B357" s="87" t="s">
        <v>27</v>
      </c>
      <c r="C357" s="88">
        <v>1</v>
      </c>
      <c r="D357" s="88" t="s">
        <v>28</v>
      </c>
      <c r="E357" s="89">
        <v>1500000</v>
      </c>
      <c r="F357" s="77">
        <v>0</v>
      </c>
      <c r="G357" s="93">
        <f>E357</f>
        <v>1500000</v>
      </c>
      <c r="H357" s="77">
        <v>0</v>
      </c>
      <c r="I357" s="79">
        <v>0</v>
      </c>
      <c r="J357" s="80">
        <v>0</v>
      </c>
    </row>
    <row r="358" spans="1:12" ht="15.75" x14ac:dyDescent="0.25">
      <c r="A358" s="69" t="s">
        <v>91</v>
      </c>
      <c r="B358" s="87" t="s">
        <v>192</v>
      </c>
      <c r="C358" s="88">
        <v>1</v>
      </c>
      <c r="D358" s="88" t="s">
        <v>28</v>
      </c>
      <c r="E358" s="89">
        <v>5000000</v>
      </c>
      <c r="F358" s="77">
        <v>0</v>
      </c>
      <c r="G358" s="93">
        <f t="shared" ref="G358:G363" si="52">E358</f>
        <v>5000000</v>
      </c>
      <c r="H358" s="77">
        <v>0</v>
      </c>
      <c r="I358" s="79">
        <v>0</v>
      </c>
      <c r="J358" s="80">
        <v>0</v>
      </c>
    </row>
    <row r="359" spans="1:12" ht="15.75" x14ac:dyDescent="0.25">
      <c r="A359" s="69" t="s">
        <v>91</v>
      </c>
      <c r="B359" s="87" t="s">
        <v>193</v>
      </c>
      <c r="C359" s="88">
        <v>1</v>
      </c>
      <c r="D359" s="88" t="s">
        <v>28</v>
      </c>
      <c r="E359" s="89">
        <v>24050000</v>
      </c>
      <c r="F359" s="77">
        <v>0</v>
      </c>
      <c r="G359" s="93">
        <f t="shared" si="52"/>
        <v>24050000</v>
      </c>
      <c r="H359" s="77">
        <v>0</v>
      </c>
      <c r="I359" s="79">
        <v>0</v>
      </c>
      <c r="J359" s="80">
        <v>0</v>
      </c>
    </row>
    <row r="360" spans="1:12" ht="15.75" x14ac:dyDescent="0.25">
      <c r="A360" s="69" t="s">
        <v>91</v>
      </c>
      <c r="B360" s="87" t="s">
        <v>194</v>
      </c>
      <c r="C360" s="88">
        <v>1</v>
      </c>
      <c r="D360" s="88" t="s">
        <v>28</v>
      </c>
      <c r="E360" s="89">
        <v>15000000</v>
      </c>
      <c r="F360" s="77">
        <v>0</v>
      </c>
      <c r="G360" s="93">
        <f t="shared" si="52"/>
        <v>15000000</v>
      </c>
      <c r="H360" s="77">
        <v>0</v>
      </c>
      <c r="I360" s="79">
        <v>0</v>
      </c>
      <c r="J360" s="80">
        <v>0</v>
      </c>
      <c r="L360" t="s">
        <v>197</v>
      </c>
    </row>
    <row r="361" spans="1:12" ht="15.75" x14ac:dyDescent="0.25">
      <c r="A361" s="69" t="s">
        <v>91</v>
      </c>
      <c r="B361" s="87" t="s">
        <v>195</v>
      </c>
      <c r="C361" s="88">
        <v>1</v>
      </c>
      <c r="D361" s="88" t="s">
        <v>64</v>
      </c>
      <c r="E361" s="89">
        <v>5000000</v>
      </c>
      <c r="F361" s="77">
        <v>0</v>
      </c>
      <c r="G361" s="93">
        <f t="shared" si="52"/>
        <v>5000000</v>
      </c>
      <c r="H361" s="77">
        <v>0</v>
      </c>
      <c r="I361" s="79">
        <v>0</v>
      </c>
      <c r="J361" s="80">
        <v>0</v>
      </c>
    </row>
    <row r="362" spans="1:12" ht="15.75" x14ac:dyDescent="0.25">
      <c r="A362" s="69" t="s">
        <v>91</v>
      </c>
      <c r="B362" s="87" t="s">
        <v>55</v>
      </c>
      <c r="C362" s="88">
        <v>1</v>
      </c>
      <c r="D362" s="88" t="s">
        <v>64</v>
      </c>
      <c r="E362" s="89">
        <v>10000000</v>
      </c>
      <c r="F362" s="77">
        <v>0</v>
      </c>
      <c r="G362" s="93">
        <f t="shared" si="52"/>
        <v>10000000</v>
      </c>
      <c r="H362" s="77">
        <v>0</v>
      </c>
      <c r="I362" s="79">
        <v>0</v>
      </c>
      <c r="J362" s="80">
        <v>0</v>
      </c>
    </row>
    <row r="363" spans="1:12" ht="15.75" x14ac:dyDescent="0.25">
      <c r="A363" s="69" t="s">
        <v>91</v>
      </c>
      <c r="B363" s="87" t="s">
        <v>196</v>
      </c>
      <c r="C363" s="88">
        <v>63</v>
      </c>
      <c r="D363" s="88" t="s">
        <v>168</v>
      </c>
      <c r="E363" s="89">
        <v>9450000</v>
      </c>
      <c r="F363" s="77">
        <v>0</v>
      </c>
      <c r="G363" s="93">
        <f t="shared" si="52"/>
        <v>9450000</v>
      </c>
      <c r="H363" s="77">
        <v>0</v>
      </c>
      <c r="I363" s="79">
        <v>0</v>
      </c>
      <c r="J363" s="80">
        <v>0</v>
      </c>
    </row>
    <row r="364" spans="1:12" ht="15.75" x14ac:dyDescent="0.25">
      <c r="A364" s="178"/>
      <c r="B364" s="179"/>
      <c r="C364" s="180"/>
      <c r="D364" s="181"/>
      <c r="E364" s="182"/>
      <c r="F364" s="183"/>
      <c r="G364" s="184"/>
      <c r="H364" s="185"/>
      <c r="I364" s="186"/>
      <c r="J364" s="187"/>
    </row>
    <row r="365" spans="1:12" x14ac:dyDescent="0.25">
      <c r="A365" s="8">
        <v>30</v>
      </c>
      <c r="B365" s="59"/>
      <c r="C365" s="8"/>
      <c r="D365" s="8"/>
      <c r="E365" s="11"/>
      <c r="F365" s="10"/>
      <c r="G365" s="11"/>
      <c r="H365" s="12"/>
      <c r="I365" s="11"/>
      <c r="J365" s="12"/>
    </row>
    <row r="366" spans="1:12" ht="30" x14ac:dyDescent="0.25">
      <c r="A366" s="16">
        <v>1</v>
      </c>
      <c r="B366" s="60" t="s">
        <v>26</v>
      </c>
      <c r="C366" s="16"/>
      <c r="D366" s="16"/>
      <c r="E366" s="21">
        <f>SUM(E367:E374)</f>
        <v>70000000</v>
      </c>
      <c r="F366" s="18"/>
      <c r="G366" s="19">
        <f>SUM(G367:G374)</f>
        <v>70000000</v>
      </c>
      <c r="H366" s="20">
        <v>0</v>
      </c>
      <c r="I366" s="21">
        <v>0</v>
      </c>
      <c r="J366" s="129">
        <v>0</v>
      </c>
    </row>
    <row r="367" spans="1:12" ht="15.75" x14ac:dyDescent="0.25">
      <c r="A367" s="61">
        <v>1</v>
      </c>
      <c r="B367" s="23" t="s">
        <v>27</v>
      </c>
      <c r="C367" s="24">
        <v>1</v>
      </c>
      <c r="D367" s="24" t="s">
        <v>28</v>
      </c>
      <c r="E367" s="273">
        <v>1500000</v>
      </c>
      <c r="F367" s="27">
        <v>0</v>
      </c>
      <c r="G367" s="157">
        <v>1500000</v>
      </c>
      <c r="H367" s="20">
        <v>0</v>
      </c>
      <c r="I367" s="21">
        <f t="shared" ref="I367:I370" si="53">E367-G367</f>
        <v>0</v>
      </c>
      <c r="J367" s="20">
        <v>0</v>
      </c>
    </row>
    <row r="368" spans="1:12" ht="15.75" x14ac:dyDescent="0.25">
      <c r="A368" s="61">
        <v>2</v>
      </c>
      <c r="B368" s="23" t="s">
        <v>220</v>
      </c>
      <c r="C368" s="24">
        <v>1</v>
      </c>
      <c r="D368" s="24" t="s">
        <v>28</v>
      </c>
      <c r="E368" s="273">
        <v>2500000</v>
      </c>
      <c r="F368" s="27">
        <v>0</v>
      </c>
      <c r="G368" s="157">
        <f>E368</f>
        <v>2500000</v>
      </c>
      <c r="H368" s="20">
        <v>0</v>
      </c>
      <c r="I368" s="21">
        <f t="shared" si="53"/>
        <v>0</v>
      </c>
      <c r="J368" s="20">
        <v>0</v>
      </c>
    </row>
    <row r="369" spans="1:12" ht="15.75" x14ac:dyDescent="0.25">
      <c r="A369" s="61">
        <v>3</v>
      </c>
      <c r="B369" s="23" t="s">
        <v>221</v>
      </c>
      <c r="C369" s="24">
        <v>1</v>
      </c>
      <c r="D369" s="24" t="s">
        <v>28</v>
      </c>
      <c r="E369" s="273">
        <v>20000000</v>
      </c>
      <c r="F369" s="27">
        <v>0</v>
      </c>
      <c r="G369" s="157">
        <f>E369</f>
        <v>20000000</v>
      </c>
      <c r="H369" s="20">
        <v>0</v>
      </c>
      <c r="I369" s="21">
        <v>0</v>
      </c>
      <c r="J369" s="20">
        <v>0</v>
      </c>
      <c r="L369" t="s">
        <v>197</v>
      </c>
    </row>
    <row r="370" spans="1:12" ht="15.75" x14ac:dyDescent="0.25">
      <c r="A370" s="61">
        <v>4</v>
      </c>
      <c r="B370" s="23" t="s">
        <v>222</v>
      </c>
      <c r="C370" s="24">
        <v>1</v>
      </c>
      <c r="D370" s="24" t="s">
        <v>28</v>
      </c>
      <c r="E370" s="274">
        <v>5000000</v>
      </c>
      <c r="F370" s="27">
        <v>0</v>
      </c>
      <c r="G370" s="157">
        <f>E370</f>
        <v>5000000</v>
      </c>
      <c r="H370" s="20">
        <v>0</v>
      </c>
      <c r="I370" s="21">
        <f t="shared" si="53"/>
        <v>0</v>
      </c>
      <c r="J370" s="20">
        <v>0</v>
      </c>
    </row>
    <row r="371" spans="1:12" ht="15.75" x14ac:dyDescent="0.25">
      <c r="A371" s="61">
        <v>5</v>
      </c>
      <c r="B371" s="23" t="s">
        <v>223</v>
      </c>
      <c r="C371" s="24">
        <v>1</v>
      </c>
      <c r="D371" s="24" t="s">
        <v>28</v>
      </c>
      <c r="E371" s="274">
        <v>15000000</v>
      </c>
      <c r="F371" s="27">
        <v>0</v>
      </c>
      <c r="G371" s="157">
        <f>E371</f>
        <v>15000000</v>
      </c>
      <c r="H371" s="20">
        <v>0</v>
      </c>
      <c r="I371" s="21">
        <v>0</v>
      </c>
      <c r="J371" s="20">
        <v>0</v>
      </c>
    </row>
    <row r="372" spans="1:12" ht="15.75" x14ac:dyDescent="0.25">
      <c r="A372" s="61">
        <v>6</v>
      </c>
      <c r="B372" s="23" t="s">
        <v>224</v>
      </c>
      <c r="C372" s="24">
        <v>1</v>
      </c>
      <c r="D372" s="24" t="s">
        <v>28</v>
      </c>
      <c r="E372" s="274">
        <v>5000000</v>
      </c>
      <c r="F372" s="27">
        <v>0</v>
      </c>
      <c r="G372" s="157">
        <f>E372</f>
        <v>5000000</v>
      </c>
      <c r="H372" s="20">
        <v>0</v>
      </c>
      <c r="I372" s="21">
        <v>0</v>
      </c>
      <c r="J372" s="20">
        <v>0</v>
      </c>
    </row>
    <row r="373" spans="1:12" ht="15.75" x14ac:dyDescent="0.25">
      <c r="A373" s="61">
        <v>7</v>
      </c>
      <c r="B373" s="23" t="s">
        <v>225</v>
      </c>
      <c r="C373" s="24">
        <v>1</v>
      </c>
      <c r="D373" s="24" t="s">
        <v>28</v>
      </c>
      <c r="E373" s="274">
        <v>8000000</v>
      </c>
      <c r="F373" s="27">
        <v>0</v>
      </c>
      <c r="G373" s="157">
        <f>E373</f>
        <v>8000000</v>
      </c>
      <c r="H373" s="20">
        <v>0</v>
      </c>
      <c r="I373" s="21">
        <v>0</v>
      </c>
      <c r="J373" s="20">
        <v>0</v>
      </c>
    </row>
    <row r="374" spans="1:12" ht="15.75" x14ac:dyDescent="0.25">
      <c r="A374" s="61">
        <v>8</v>
      </c>
      <c r="B374" s="23" t="s">
        <v>226</v>
      </c>
      <c r="C374" s="24">
        <v>5</v>
      </c>
      <c r="D374" s="24" t="s">
        <v>112</v>
      </c>
      <c r="E374" s="274">
        <v>13000000</v>
      </c>
      <c r="F374" s="27">
        <v>0</v>
      </c>
      <c r="G374" s="157">
        <f>E374</f>
        <v>13000000</v>
      </c>
      <c r="H374" s="20">
        <v>0</v>
      </c>
      <c r="I374" s="21">
        <v>0</v>
      </c>
      <c r="J374" s="20">
        <v>0</v>
      </c>
    </row>
    <row r="375" spans="1:12" ht="15.75" x14ac:dyDescent="0.25">
      <c r="A375" s="62"/>
      <c r="B375" s="63"/>
      <c r="C375" s="64"/>
      <c r="D375" s="134"/>
      <c r="E375" s="188"/>
      <c r="F375" s="27"/>
      <c r="G375" s="157"/>
      <c r="H375" s="20"/>
      <c r="I375" s="21"/>
      <c r="J375" s="129"/>
    </row>
    <row r="376" spans="1:12" ht="15.75" x14ac:dyDescent="0.25">
      <c r="A376" s="152" t="s">
        <v>92</v>
      </c>
      <c r="B376" s="136"/>
      <c r="C376" s="137"/>
      <c r="D376" s="137"/>
      <c r="E376" s="113"/>
      <c r="F376" s="27"/>
      <c r="G376" s="157"/>
      <c r="H376" s="20"/>
      <c r="I376" s="21"/>
      <c r="J376" s="129"/>
    </row>
    <row r="377" spans="1:12" ht="30" x14ac:dyDescent="0.25">
      <c r="A377" s="16">
        <v>1</v>
      </c>
      <c r="B377" s="60" t="s">
        <v>26</v>
      </c>
      <c r="C377" s="16"/>
      <c r="D377" s="16"/>
      <c r="E377" s="19">
        <f>SUM(E378:E382)</f>
        <v>70000000</v>
      </c>
      <c r="F377" s="18">
        <v>0</v>
      </c>
      <c r="G377" s="19">
        <f>SUM(G378:G382)</f>
        <v>70000000</v>
      </c>
      <c r="H377" s="20">
        <v>0</v>
      </c>
      <c r="I377" s="21">
        <f>E377-G377</f>
        <v>0</v>
      </c>
      <c r="J377" s="129">
        <v>0</v>
      </c>
    </row>
    <row r="378" spans="1:12" x14ac:dyDescent="0.25">
      <c r="A378" s="14">
        <v>1</v>
      </c>
      <c r="B378" s="91" t="s">
        <v>27</v>
      </c>
      <c r="C378" s="142">
        <v>1</v>
      </c>
      <c r="D378" s="142" t="s">
        <v>28</v>
      </c>
      <c r="E378" s="154">
        <v>1500000</v>
      </c>
      <c r="F378" s="144">
        <v>0</v>
      </c>
      <c r="G378" s="154">
        <v>1500000</v>
      </c>
      <c r="H378" s="145">
        <v>0</v>
      </c>
      <c r="I378" s="146">
        <f t="shared" ref="I378:I380" si="54">E378-G378</f>
        <v>0</v>
      </c>
      <c r="J378" s="145">
        <v>0</v>
      </c>
    </row>
    <row r="379" spans="1:12" x14ac:dyDescent="0.25">
      <c r="A379" s="14">
        <v>2</v>
      </c>
      <c r="B379" s="26" t="s">
        <v>302</v>
      </c>
      <c r="C379" s="142">
        <v>1</v>
      </c>
      <c r="D379" s="142" t="s">
        <v>28</v>
      </c>
      <c r="E379" s="154">
        <v>2000000</v>
      </c>
      <c r="F379" s="144">
        <v>0</v>
      </c>
      <c r="G379" s="154">
        <v>2000000</v>
      </c>
      <c r="H379" s="145">
        <v>0</v>
      </c>
      <c r="I379" s="146">
        <f t="shared" si="54"/>
        <v>0</v>
      </c>
      <c r="J379" s="145">
        <v>0</v>
      </c>
      <c r="L379" t="s">
        <v>197</v>
      </c>
    </row>
    <row r="380" spans="1:12" x14ac:dyDescent="0.25">
      <c r="A380" s="14">
        <v>3</v>
      </c>
      <c r="B380" s="26" t="s">
        <v>303</v>
      </c>
      <c r="C380" s="142">
        <v>1</v>
      </c>
      <c r="D380" s="142" t="s">
        <v>28</v>
      </c>
      <c r="E380" s="154">
        <v>50000000</v>
      </c>
      <c r="F380" s="144">
        <v>0</v>
      </c>
      <c r="G380" s="154">
        <f>E380</f>
        <v>50000000</v>
      </c>
      <c r="H380" s="145">
        <v>0</v>
      </c>
      <c r="I380" s="146">
        <f t="shared" si="54"/>
        <v>0</v>
      </c>
      <c r="J380" s="145">
        <v>0</v>
      </c>
    </row>
    <row r="381" spans="1:12" x14ac:dyDescent="0.25">
      <c r="A381" s="14">
        <v>4</v>
      </c>
      <c r="B381" s="26" t="s">
        <v>304</v>
      </c>
      <c r="C381" s="142">
        <v>1</v>
      </c>
      <c r="D381" s="142" t="s">
        <v>28</v>
      </c>
      <c r="E381" s="154">
        <v>16500000</v>
      </c>
      <c r="F381" s="144">
        <v>0</v>
      </c>
      <c r="G381" s="154">
        <f>E381</f>
        <v>16500000</v>
      </c>
      <c r="H381" s="145">
        <v>0</v>
      </c>
      <c r="I381" s="146">
        <v>0</v>
      </c>
      <c r="J381" s="145">
        <v>0</v>
      </c>
    </row>
    <row r="382" spans="1:12" x14ac:dyDescent="0.25">
      <c r="A382" s="14"/>
      <c r="B382" s="26"/>
      <c r="C382" s="142"/>
      <c r="D382" s="142"/>
      <c r="E382" s="154"/>
      <c r="F382" s="144"/>
      <c r="G382" s="154"/>
      <c r="H382" s="145"/>
      <c r="I382" s="146"/>
      <c r="J382" s="145"/>
    </row>
    <row r="383" spans="1:12" x14ac:dyDescent="0.25">
      <c r="A383" s="14"/>
      <c r="B383" s="26"/>
      <c r="C383" s="142"/>
      <c r="D383" s="142"/>
      <c r="E383" s="154"/>
      <c r="F383" s="144"/>
      <c r="G383" s="154"/>
      <c r="H383" s="145"/>
      <c r="I383" s="146"/>
      <c r="J383" s="145"/>
    </row>
    <row r="384" spans="1:12" ht="15.75" x14ac:dyDescent="0.25">
      <c r="A384" s="152" t="s">
        <v>93</v>
      </c>
      <c r="B384" s="136"/>
      <c r="C384" s="137"/>
      <c r="D384" s="137"/>
      <c r="E384" s="189"/>
      <c r="F384" s="139"/>
      <c r="G384" s="189"/>
      <c r="H384" s="139"/>
      <c r="I384" s="140"/>
      <c r="J384" s="169"/>
    </row>
    <row r="385" spans="1:13" ht="30" x14ac:dyDescent="0.25">
      <c r="A385" s="16">
        <v>1</v>
      </c>
      <c r="B385" s="60" t="s">
        <v>26</v>
      </c>
      <c r="C385" s="16"/>
      <c r="D385" s="16"/>
      <c r="E385" s="19">
        <f>E386+E387+E388+E389+E390+E391</f>
        <v>70000000</v>
      </c>
      <c r="F385" s="18">
        <v>0</v>
      </c>
      <c r="G385" s="19">
        <f>SUM(G386:G390)</f>
        <v>39100000</v>
      </c>
      <c r="H385" s="20">
        <v>0</v>
      </c>
      <c r="I385" s="21">
        <f>E385-G385</f>
        <v>30900000</v>
      </c>
      <c r="J385" s="129">
        <v>0</v>
      </c>
    </row>
    <row r="386" spans="1:13" x14ac:dyDescent="0.25">
      <c r="A386" s="14">
        <v>1</v>
      </c>
      <c r="B386" s="91" t="s">
        <v>27</v>
      </c>
      <c r="C386" s="142">
        <v>1</v>
      </c>
      <c r="D386" s="142" t="s">
        <v>28</v>
      </c>
      <c r="E386" s="154">
        <v>1500000</v>
      </c>
      <c r="F386" s="144">
        <v>0</v>
      </c>
      <c r="G386" s="154">
        <f>E386</f>
        <v>1500000</v>
      </c>
      <c r="H386" s="145">
        <v>0</v>
      </c>
      <c r="I386" s="146">
        <f t="shared" ref="I386:I390" si="55">E386-G386</f>
        <v>0</v>
      </c>
      <c r="J386" s="145">
        <v>0</v>
      </c>
    </row>
    <row r="387" spans="1:13" x14ac:dyDescent="0.25">
      <c r="A387" s="14">
        <v>2</v>
      </c>
      <c r="B387" s="26" t="s">
        <v>170</v>
      </c>
      <c r="C387" s="142">
        <v>1</v>
      </c>
      <c r="D387" s="142" t="s">
        <v>28</v>
      </c>
      <c r="E387" s="154">
        <v>3000000</v>
      </c>
      <c r="F387" s="144">
        <v>0</v>
      </c>
      <c r="G387" s="154">
        <f>E387</f>
        <v>3000000</v>
      </c>
      <c r="H387" s="145">
        <v>0</v>
      </c>
      <c r="I387" s="146">
        <f t="shared" si="55"/>
        <v>0</v>
      </c>
      <c r="J387" s="145">
        <v>0</v>
      </c>
    </row>
    <row r="388" spans="1:13" x14ac:dyDescent="0.25">
      <c r="A388" s="14">
        <v>3</v>
      </c>
      <c r="B388" s="26" t="s">
        <v>305</v>
      </c>
      <c r="C388" s="142">
        <v>1</v>
      </c>
      <c r="D388" s="142" t="s">
        <v>28</v>
      </c>
      <c r="E388" s="154">
        <v>29550000</v>
      </c>
      <c r="F388" s="144">
        <v>0</v>
      </c>
      <c r="G388" s="154">
        <f>E388</f>
        <v>29550000</v>
      </c>
      <c r="H388" s="145">
        <v>0</v>
      </c>
      <c r="I388" s="146">
        <f t="shared" si="55"/>
        <v>0</v>
      </c>
      <c r="J388" s="145">
        <v>0</v>
      </c>
      <c r="M388" t="s">
        <v>215</v>
      </c>
    </row>
    <row r="389" spans="1:13" x14ac:dyDescent="0.25">
      <c r="A389" s="14">
        <v>4</v>
      </c>
      <c r="B389" s="91" t="s">
        <v>196</v>
      </c>
      <c r="C389" s="142">
        <v>25</v>
      </c>
      <c r="D389" s="142" t="s">
        <v>117</v>
      </c>
      <c r="E389" s="154">
        <v>3750000</v>
      </c>
      <c r="F389" s="144">
        <v>0</v>
      </c>
      <c r="G389" s="154">
        <f>E389</f>
        <v>3750000</v>
      </c>
      <c r="H389" s="145">
        <v>0</v>
      </c>
      <c r="I389" s="146">
        <f t="shared" si="55"/>
        <v>0</v>
      </c>
      <c r="J389" s="145">
        <v>0</v>
      </c>
    </row>
    <row r="390" spans="1:13" ht="15.75" x14ac:dyDescent="0.25">
      <c r="A390" s="14">
        <v>5</v>
      </c>
      <c r="B390" s="161" t="s">
        <v>62</v>
      </c>
      <c r="C390" s="142">
        <v>1</v>
      </c>
      <c r="D390" s="142" t="s">
        <v>64</v>
      </c>
      <c r="E390" s="154">
        <v>1300000</v>
      </c>
      <c r="F390" s="144">
        <v>0</v>
      </c>
      <c r="G390" s="154">
        <f>E390</f>
        <v>1300000</v>
      </c>
      <c r="H390" s="145">
        <v>0</v>
      </c>
      <c r="I390" s="146">
        <f t="shared" si="55"/>
        <v>0</v>
      </c>
      <c r="J390" s="145">
        <v>0</v>
      </c>
    </row>
    <row r="391" spans="1:13" ht="15.75" x14ac:dyDescent="0.25">
      <c r="A391" s="14">
        <v>6</v>
      </c>
      <c r="B391" s="161" t="s">
        <v>292</v>
      </c>
      <c r="C391" s="142">
        <v>2</v>
      </c>
      <c r="D391" s="142" t="s">
        <v>67</v>
      </c>
      <c r="E391" s="154">
        <v>30900000</v>
      </c>
      <c r="F391" s="144">
        <v>0</v>
      </c>
      <c r="G391" s="154">
        <f>E391</f>
        <v>30900000</v>
      </c>
      <c r="H391" s="145"/>
      <c r="I391" s="146"/>
      <c r="J391" s="145"/>
    </row>
    <row r="392" spans="1:13" ht="15.75" x14ac:dyDescent="0.25">
      <c r="A392" s="14"/>
      <c r="B392" s="161"/>
      <c r="C392" s="142"/>
      <c r="D392" s="142"/>
      <c r="E392" s="154"/>
      <c r="F392" s="144"/>
      <c r="G392" s="154"/>
      <c r="H392" s="145"/>
      <c r="I392" s="146"/>
      <c r="J392" s="145"/>
    </row>
    <row r="393" spans="1:13" ht="15.75" x14ac:dyDescent="0.25">
      <c r="A393" s="152" t="s">
        <v>94</v>
      </c>
      <c r="B393" s="136"/>
      <c r="C393" s="137"/>
      <c r="D393" s="137"/>
      <c r="E393" s="308"/>
      <c r="F393" s="308"/>
      <c r="G393" s="308"/>
      <c r="H393" s="308"/>
      <c r="I393" s="308"/>
      <c r="J393" s="308"/>
    </row>
    <row r="394" spans="1:13" ht="30" x14ac:dyDescent="0.25">
      <c r="A394" s="16">
        <v>1</v>
      </c>
      <c r="B394" s="60" t="s">
        <v>26</v>
      </c>
      <c r="C394" s="16"/>
      <c r="D394" s="16"/>
      <c r="E394" s="19">
        <f>G394</f>
        <v>70000000</v>
      </c>
      <c r="F394" s="18">
        <v>0</v>
      </c>
      <c r="G394" s="19">
        <f>G395+G396+G397+G398+G399+G400</f>
        <v>70000000</v>
      </c>
      <c r="H394" s="20">
        <v>0</v>
      </c>
      <c r="I394" s="21">
        <v>0</v>
      </c>
      <c r="J394" s="129">
        <v>0</v>
      </c>
    </row>
    <row r="395" spans="1:13" x14ac:dyDescent="0.25">
      <c r="A395" s="14">
        <v>1</v>
      </c>
      <c r="B395" s="91" t="s">
        <v>27</v>
      </c>
      <c r="C395" s="142">
        <v>1</v>
      </c>
      <c r="D395" s="142" t="s">
        <v>28</v>
      </c>
      <c r="E395" s="154">
        <v>1500000</v>
      </c>
      <c r="F395" s="144">
        <v>0</v>
      </c>
      <c r="G395" s="154">
        <v>1500000</v>
      </c>
      <c r="H395" s="145">
        <v>0</v>
      </c>
      <c r="I395" s="146">
        <f t="shared" ref="I395:I400" si="56">E395-G395</f>
        <v>0</v>
      </c>
      <c r="J395" s="145">
        <v>0</v>
      </c>
    </row>
    <row r="396" spans="1:13" x14ac:dyDescent="0.25">
      <c r="A396" s="14">
        <v>2</v>
      </c>
      <c r="B396" s="26" t="s">
        <v>306</v>
      </c>
      <c r="C396" s="142">
        <v>2</v>
      </c>
      <c r="D396" s="142" t="s">
        <v>28</v>
      </c>
      <c r="E396" s="154">
        <v>10000000</v>
      </c>
      <c r="F396" s="144">
        <v>0</v>
      </c>
      <c r="G396" s="154">
        <f>E396</f>
        <v>10000000</v>
      </c>
      <c r="H396" s="145">
        <v>0</v>
      </c>
      <c r="I396" s="146">
        <v>0</v>
      </c>
      <c r="J396" s="145">
        <v>0</v>
      </c>
    </row>
    <row r="397" spans="1:13" x14ac:dyDescent="0.25">
      <c r="A397" s="14">
        <v>3</v>
      </c>
      <c r="B397" s="26" t="s">
        <v>307</v>
      </c>
      <c r="C397" s="142">
        <v>1</v>
      </c>
      <c r="D397" s="142" t="s">
        <v>28</v>
      </c>
      <c r="E397" s="154">
        <v>20000000</v>
      </c>
      <c r="F397" s="144">
        <v>0</v>
      </c>
      <c r="G397" s="154">
        <f>E397</f>
        <v>20000000</v>
      </c>
      <c r="H397" s="145">
        <v>0</v>
      </c>
      <c r="I397" s="146">
        <f t="shared" si="56"/>
        <v>0</v>
      </c>
      <c r="J397" s="145">
        <v>0</v>
      </c>
    </row>
    <row r="398" spans="1:13" x14ac:dyDescent="0.25">
      <c r="A398" s="14">
        <v>4</v>
      </c>
      <c r="B398" s="26" t="s">
        <v>308</v>
      </c>
      <c r="C398" s="142">
        <v>1</v>
      </c>
      <c r="D398" s="142" t="s">
        <v>28</v>
      </c>
      <c r="E398" s="154">
        <v>20000000</v>
      </c>
      <c r="F398" s="144">
        <v>0</v>
      </c>
      <c r="G398" s="154">
        <f>E398</f>
        <v>20000000</v>
      </c>
      <c r="H398" s="145">
        <v>0</v>
      </c>
      <c r="I398" s="146">
        <f t="shared" si="56"/>
        <v>0</v>
      </c>
      <c r="J398" s="145">
        <v>0</v>
      </c>
    </row>
    <row r="399" spans="1:13" x14ac:dyDescent="0.25">
      <c r="A399" s="14">
        <v>5</v>
      </c>
      <c r="B399" s="26" t="s">
        <v>309</v>
      </c>
      <c r="C399" s="142">
        <v>2</v>
      </c>
      <c r="D399" s="142" t="s">
        <v>112</v>
      </c>
      <c r="E399" s="154">
        <v>3000000</v>
      </c>
      <c r="F399" s="144">
        <v>0</v>
      </c>
      <c r="G399" s="154">
        <f>E399</f>
        <v>3000000</v>
      </c>
      <c r="H399" s="145">
        <v>0</v>
      </c>
      <c r="I399" s="146">
        <f t="shared" si="56"/>
        <v>0</v>
      </c>
      <c r="J399" s="145">
        <v>0</v>
      </c>
    </row>
    <row r="400" spans="1:13" ht="15.75" x14ac:dyDescent="0.25">
      <c r="A400" s="14">
        <v>6</v>
      </c>
      <c r="B400" s="161" t="s">
        <v>310</v>
      </c>
      <c r="C400" s="142">
        <v>1</v>
      </c>
      <c r="D400" s="142" t="s">
        <v>28</v>
      </c>
      <c r="E400" s="154">
        <v>15500000</v>
      </c>
      <c r="F400" s="144">
        <v>0</v>
      </c>
      <c r="G400" s="154">
        <f>E400</f>
        <v>15500000</v>
      </c>
      <c r="H400" s="145">
        <v>0</v>
      </c>
      <c r="I400" s="146">
        <f t="shared" si="56"/>
        <v>0</v>
      </c>
      <c r="J400" s="145">
        <v>0</v>
      </c>
    </row>
    <row r="401" spans="1:13" ht="15.75" x14ac:dyDescent="0.25">
      <c r="A401" s="62"/>
      <c r="B401" s="63"/>
      <c r="C401" s="64"/>
      <c r="D401" s="134"/>
      <c r="E401" s="188"/>
      <c r="F401" s="27"/>
      <c r="G401" s="157"/>
      <c r="H401" s="20"/>
      <c r="I401" s="21"/>
      <c r="J401" s="129"/>
    </row>
    <row r="402" spans="1:13" ht="15.75" x14ac:dyDescent="0.25">
      <c r="A402" s="190"/>
      <c r="B402" s="136" t="s">
        <v>95</v>
      </c>
      <c r="C402" s="137"/>
      <c r="D402" s="137"/>
      <c r="E402" s="309"/>
      <c r="F402" s="295"/>
      <c r="G402" s="310"/>
      <c r="H402" s="297"/>
      <c r="I402" s="298"/>
      <c r="J402" s="299"/>
    </row>
    <row r="403" spans="1:13" ht="30" x14ac:dyDescent="0.25">
      <c r="A403" s="16">
        <v>1</v>
      </c>
      <c r="B403" s="60" t="s">
        <v>26</v>
      </c>
      <c r="C403" s="16"/>
      <c r="D403" s="16"/>
      <c r="E403" s="21">
        <f>SUM(E404:E408)</f>
        <v>70000000</v>
      </c>
      <c r="F403" s="18">
        <v>0</v>
      </c>
      <c r="G403" s="19">
        <f>SUM(G404:G408)</f>
        <v>70000000</v>
      </c>
      <c r="H403" s="20">
        <f t="shared" ref="H403:H408" si="57">G403/E403*100%</f>
        <v>1</v>
      </c>
      <c r="I403" s="21">
        <f>E403-G403</f>
        <v>0</v>
      </c>
      <c r="J403" s="129">
        <f>100%-H403</f>
        <v>0</v>
      </c>
    </row>
    <row r="404" spans="1:13" x14ac:dyDescent="0.25">
      <c r="A404" s="14">
        <v>1</v>
      </c>
      <c r="B404" s="91" t="s">
        <v>27</v>
      </c>
      <c r="C404" s="142">
        <v>1</v>
      </c>
      <c r="D404" s="142" t="s">
        <v>28</v>
      </c>
      <c r="E404" s="154">
        <v>1500000</v>
      </c>
      <c r="F404" s="144">
        <v>0</v>
      </c>
      <c r="G404" s="154">
        <v>1500000</v>
      </c>
      <c r="H404" s="145">
        <f t="shared" si="57"/>
        <v>1</v>
      </c>
      <c r="I404" s="146">
        <f t="shared" ref="I404:I408" si="58">E404-G404</f>
        <v>0</v>
      </c>
      <c r="J404" s="145">
        <f t="shared" ref="J404:J408" si="59">100%-H404</f>
        <v>0</v>
      </c>
    </row>
    <row r="405" spans="1:13" x14ac:dyDescent="0.25">
      <c r="A405" s="14">
        <v>2</v>
      </c>
      <c r="B405" s="26" t="s">
        <v>29</v>
      </c>
      <c r="C405" s="142">
        <v>1</v>
      </c>
      <c r="D405" s="142" t="s">
        <v>28</v>
      </c>
      <c r="E405" s="154">
        <v>1500000</v>
      </c>
      <c r="F405" s="144">
        <v>0</v>
      </c>
      <c r="G405" s="154">
        <v>1500000</v>
      </c>
      <c r="H405" s="145">
        <f t="shared" si="57"/>
        <v>1</v>
      </c>
      <c r="I405" s="146">
        <f t="shared" si="58"/>
        <v>0</v>
      </c>
      <c r="J405" s="145">
        <f t="shared" si="59"/>
        <v>0</v>
      </c>
    </row>
    <row r="406" spans="1:13" x14ac:dyDescent="0.25">
      <c r="A406" s="14">
        <v>3</v>
      </c>
      <c r="B406" s="26" t="s">
        <v>49</v>
      </c>
      <c r="C406" s="142">
        <v>1</v>
      </c>
      <c r="D406" s="142" t="s">
        <v>28</v>
      </c>
      <c r="E406" s="154">
        <v>2000000</v>
      </c>
      <c r="F406" s="144">
        <v>0</v>
      </c>
      <c r="G406" s="154">
        <v>2000000</v>
      </c>
      <c r="H406" s="145">
        <f t="shared" si="57"/>
        <v>1</v>
      </c>
      <c r="I406" s="146">
        <f t="shared" si="58"/>
        <v>0</v>
      </c>
      <c r="J406" s="145">
        <f t="shared" si="59"/>
        <v>0</v>
      </c>
    </row>
    <row r="407" spans="1:13" x14ac:dyDescent="0.25">
      <c r="A407" s="14">
        <v>4</v>
      </c>
      <c r="B407" s="26" t="s">
        <v>96</v>
      </c>
      <c r="C407" s="142">
        <v>1</v>
      </c>
      <c r="D407" s="142" t="s">
        <v>28</v>
      </c>
      <c r="E407" s="154">
        <v>38000000</v>
      </c>
      <c r="F407" s="144">
        <v>0</v>
      </c>
      <c r="G407" s="154">
        <v>38000000</v>
      </c>
      <c r="H407" s="145">
        <f t="shared" si="57"/>
        <v>1</v>
      </c>
      <c r="I407" s="146">
        <f t="shared" si="58"/>
        <v>0</v>
      </c>
      <c r="J407" s="145">
        <f t="shared" si="59"/>
        <v>0</v>
      </c>
      <c r="M407" t="s">
        <v>197</v>
      </c>
    </row>
    <row r="408" spans="1:13" ht="15.75" x14ac:dyDescent="0.25">
      <c r="A408" s="14">
        <v>5</v>
      </c>
      <c r="B408" s="161" t="s">
        <v>97</v>
      </c>
      <c r="C408" s="142">
        <v>1</v>
      </c>
      <c r="D408" s="142" t="s">
        <v>28</v>
      </c>
      <c r="E408" s="154">
        <v>27000000</v>
      </c>
      <c r="F408" s="144">
        <v>0</v>
      </c>
      <c r="G408" s="154">
        <v>27000000</v>
      </c>
      <c r="H408" s="145">
        <f t="shared" si="57"/>
        <v>1</v>
      </c>
      <c r="I408" s="146">
        <f t="shared" si="58"/>
        <v>0</v>
      </c>
      <c r="J408" s="145">
        <f t="shared" si="59"/>
        <v>0</v>
      </c>
    </row>
    <row r="409" spans="1:13" ht="15.75" x14ac:dyDescent="0.25">
      <c r="A409" s="14"/>
      <c r="B409" s="161"/>
      <c r="C409" s="142"/>
      <c r="D409" s="142"/>
      <c r="E409" s="163"/>
      <c r="F409" s="144"/>
      <c r="G409" s="154"/>
      <c r="H409" s="145"/>
      <c r="I409" s="146"/>
      <c r="J409" s="145"/>
    </row>
    <row r="410" spans="1:13" ht="15.75" x14ac:dyDescent="0.25">
      <c r="A410" s="190"/>
      <c r="B410" s="136" t="s">
        <v>98</v>
      </c>
      <c r="C410" s="137"/>
      <c r="D410" s="137"/>
      <c r="E410" s="311"/>
      <c r="F410" s="295"/>
      <c r="G410" s="310"/>
      <c r="H410" s="297"/>
      <c r="I410" s="298"/>
      <c r="J410" s="299"/>
    </row>
    <row r="411" spans="1:13" ht="30" x14ac:dyDescent="0.25">
      <c r="A411" s="16">
        <v>1</v>
      </c>
      <c r="B411" s="60" t="s">
        <v>26</v>
      </c>
      <c r="C411" s="16"/>
      <c r="D411" s="16"/>
      <c r="E411" s="19">
        <f>SUM(E412:E417)</f>
        <v>70000000</v>
      </c>
      <c r="F411" s="18"/>
      <c r="G411" s="19">
        <f>SUM(G412:G417)</f>
        <v>70000000</v>
      </c>
      <c r="H411" s="20">
        <v>0</v>
      </c>
      <c r="I411" s="21">
        <f>E411-G411</f>
        <v>0</v>
      </c>
      <c r="J411" s="129">
        <v>0</v>
      </c>
    </row>
    <row r="412" spans="1:13" x14ac:dyDescent="0.25">
      <c r="A412" s="14">
        <v>1</v>
      </c>
      <c r="B412" s="91" t="s">
        <v>27</v>
      </c>
      <c r="C412" s="142">
        <v>1</v>
      </c>
      <c r="D412" s="142" t="s">
        <v>28</v>
      </c>
      <c r="E412" s="154">
        <v>1500000</v>
      </c>
      <c r="F412" s="144">
        <v>0</v>
      </c>
      <c r="G412" s="154">
        <v>1500000</v>
      </c>
      <c r="H412" s="145">
        <v>0</v>
      </c>
      <c r="I412" s="146">
        <f t="shared" ref="I412:I417" si="60">E412-G412</f>
        <v>0</v>
      </c>
      <c r="J412" s="145">
        <v>0</v>
      </c>
    </row>
    <row r="413" spans="1:13" ht="31.5" customHeight="1" x14ac:dyDescent="0.25">
      <c r="A413" s="14">
        <v>2</v>
      </c>
      <c r="B413" s="312" t="s">
        <v>311</v>
      </c>
      <c r="C413" s="142">
        <v>2</v>
      </c>
      <c r="D413" s="142" t="s">
        <v>28</v>
      </c>
      <c r="E413" s="293">
        <v>10000000</v>
      </c>
      <c r="F413" s="144">
        <v>0</v>
      </c>
      <c r="G413" s="293">
        <f>E413</f>
        <v>10000000</v>
      </c>
      <c r="H413" s="145">
        <v>0</v>
      </c>
      <c r="I413" s="146">
        <f t="shared" si="60"/>
        <v>0</v>
      </c>
      <c r="J413" s="145">
        <v>0</v>
      </c>
    </row>
    <row r="414" spans="1:13" x14ac:dyDescent="0.25">
      <c r="A414" s="14">
        <v>3</v>
      </c>
      <c r="B414" s="26" t="s">
        <v>312</v>
      </c>
      <c r="C414" s="142">
        <v>1</v>
      </c>
      <c r="D414" s="142" t="s">
        <v>28</v>
      </c>
      <c r="E414" s="154">
        <v>20000000</v>
      </c>
      <c r="F414" s="144">
        <v>0</v>
      </c>
      <c r="G414" s="154">
        <f>E414</f>
        <v>20000000</v>
      </c>
      <c r="H414" s="145">
        <v>0</v>
      </c>
      <c r="I414" s="146">
        <f t="shared" si="60"/>
        <v>0</v>
      </c>
      <c r="J414" s="145">
        <v>0</v>
      </c>
    </row>
    <row r="415" spans="1:13" ht="15.75" x14ac:dyDescent="0.25">
      <c r="A415" s="14">
        <v>4</v>
      </c>
      <c r="B415" s="161" t="s">
        <v>313</v>
      </c>
      <c r="C415" s="142">
        <v>1</v>
      </c>
      <c r="D415" s="142" t="s">
        <v>28</v>
      </c>
      <c r="E415" s="154">
        <v>20000000</v>
      </c>
      <c r="F415" s="144">
        <v>0</v>
      </c>
      <c r="G415" s="154">
        <f>E415</f>
        <v>20000000</v>
      </c>
      <c r="H415" s="145">
        <v>0</v>
      </c>
      <c r="I415" s="146">
        <f t="shared" si="60"/>
        <v>0</v>
      </c>
      <c r="J415" s="145">
        <v>0</v>
      </c>
    </row>
    <row r="416" spans="1:13" ht="15.75" x14ac:dyDescent="0.25">
      <c r="A416" s="14">
        <v>5</v>
      </c>
      <c r="B416" s="161" t="s">
        <v>309</v>
      </c>
      <c r="C416" s="142">
        <v>2</v>
      </c>
      <c r="D416" s="142" t="s">
        <v>112</v>
      </c>
      <c r="E416" s="154">
        <v>3000000</v>
      </c>
      <c r="F416" s="144">
        <v>0</v>
      </c>
      <c r="G416" s="154">
        <f>E416</f>
        <v>3000000</v>
      </c>
      <c r="H416" s="145">
        <v>0</v>
      </c>
      <c r="I416" s="146">
        <f t="shared" si="60"/>
        <v>0</v>
      </c>
      <c r="J416" s="145">
        <v>0</v>
      </c>
    </row>
    <row r="417" spans="1:12" ht="15.75" x14ac:dyDescent="0.25">
      <c r="A417" s="14">
        <v>6</v>
      </c>
      <c r="B417" s="161" t="s">
        <v>314</v>
      </c>
      <c r="C417" s="142">
        <v>1</v>
      </c>
      <c r="D417" s="142" t="s">
        <v>28</v>
      </c>
      <c r="E417" s="154">
        <v>15500000</v>
      </c>
      <c r="F417" s="144">
        <v>0</v>
      </c>
      <c r="G417" s="154">
        <f>E417</f>
        <v>15500000</v>
      </c>
      <c r="H417" s="145">
        <v>0</v>
      </c>
      <c r="I417" s="146">
        <f t="shared" si="60"/>
        <v>0</v>
      </c>
      <c r="J417" s="145">
        <v>0</v>
      </c>
    </row>
    <row r="418" spans="1:12" ht="15.75" x14ac:dyDescent="0.25">
      <c r="A418" s="62"/>
      <c r="B418" s="63"/>
      <c r="C418" s="64"/>
      <c r="D418" s="134"/>
      <c r="E418" s="188"/>
      <c r="F418" s="27"/>
      <c r="G418" s="157"/>
      <c r="H418" s="20"/>
      <c r="I418" s="21"/>
      <c r="J418" s="129"/>
    </row>
    <row r="419" spans="1:12" x14ac:dyDescent="0.25">
      <c r="A419" s="67" t="s">
        <v>99</v>
      </c>
      <c r="B419" s="257"/>
      <c r="C419" s="257"/>
      <c r="D419" s="257"/>
      <c r="E419" s="257"/>
      <c r="F419" s="257"/>
      <c r="G419" s="257"/>
      <c r="H419" s="257"/>
      <c r="I419" s="257"/>
      <c r="J419" s="257"/>
    </row>
    <row r="420" spans="1:12" ht="30" x14ac:dyDescent="0.25">
      <c r="A420" s="16">
        <v>1</v>
      </c>
      <c r="B420" s="60" t="s">
        <v>26</v>
      </c>
      <c r="C420" s="16"/>
      <c r="D420" s="16"/>
      <c r="E420" s="21">
        <f>E421+E422+E423+E424+E425+E426+E427+E428+E429+E430+E431+E432</f>
        <v>70000000</v>
      </c>
      <c r="F420" s="18">
        <v>0</v>
      </c>
      <c r="G420" s="19">
        <v>70000000</v>
      </c>
      <c r="H420" s="18">
        <v>0</v>
      </c>
      <c r="I420" s="21">
        <f>E420-G420</f>
        <v>0</v>
      </c>
      <c r="J420" s="129">
        <v>0</v>
      </c>
    </row>
    <row r="421" spans="1:12" ht="15.75" x14ac:dyDescent="0.25">
      <c r="A421" s="69">
        <v>1</v>
      </c>
      <c r="B421" s="87" t="s">
        <v>27</v>
      </c>
      <c r="C421" s="88">
        <v>1</v>
      </c>
      <c r="D421" s="88" t="s">
        <v>28</v>
      </c>
      <c r="E421" s="89">
        <v>1500000</v>
      </c>
      <c r="F421" s="18">
        <v>0</v>
      </c>
      <c r="G421" s="93">
        <f>E421</f>
        <v>1500000</v>
      </c>
      <c r="H421" s="18">
        <v>0</v>
      </c>
      <c r="I421" s="79">
        <v>0</v>
      </c>
      <c r="J421" s="80">
        <v>0</v>
      </c>
    </row>
    <row r="422" spans="1:12" ht="15.75" x14ac:dyDescent="0.25">
      <c r="A422" s="69">
        <v>2</v>
      </c>
      <c r="B422" s="87" t="s">
        <v>198</v>
      </c>
      <c r="C422" s="88">
        <v>1</v>
      </c>
      <c r="D422" s="88" t="s">
        <v>28</v>
      </c>
      <c r="E422" s="89">
        <v>5000000</v>
      </c>
      <c r="F422" s="18">
        <v>0</v>
      </c>
      <c r="G422" s="93">
        <f t="shared" ref="G422:G432" si="61">E422</f>
        <v>5000000</v>
      </c>
      <c r="H422" s="18">
        <v>0</v>
      </c>
      <c r="I422" s="79">
        <v>0</v>
      </c>
      <c r="J422" s="80">
        <v>0</v>
      </c>
    </row>
    <row r="423" spans="1:12" ht="15.75" x14ac:dyDescent="0.25">
      <c r="A423" s="69">
        <v>3</v>
      </c>
      <c r="B423" s="87" t="s">
        <v>199</v>
      </c>
      <c r="C423" s="88">
        <v>1</v>
      </c>
      <c r="D423" s="88" t="s">
        <v>28</v>
      </c>
      <c r="E423" s="89">
        <v>20000000</v>
      </c>
      <c r="F423" s="18">
        <v>0</v>
      </c>
      <c r="G423" s="93">
        <f t="shared" si="61"/>
        <v>20000000</v>
      </c>
      <c r="H423" s="18">
        <v>0</v>
      </c>
      <c r="I423" s="79">
        <v>0</v>
      </c>
      <c r="J423" s="80">
        <v>0</v>
      </c>
    </row>
    <row r="424" spans="1:12" ht="15.75" x14ac:dyDescent="0.25">
      <c r="A424" s="69">
        <v>4</v>
      </c>
      <c r="B424" s="87" t="s">
        <v>200</v>
      </c>
      <c r="C424" s="88">
        <v>1</v>
      </c>
      <c r="D424" s="88" t="s">
        <v>28</v>
      </c>
      <c r="E424" s="89">
        <v>20000000</v>
      </c>
      <c r="F424" s="18">
        <v>0</v>
      </c>
      <c r="G424" s="93">
        <f t="shared" si="61"/>
        <v>20000000</v>
      </c>
      <c r="H424" s="18">
        <v>0</v>
      </c>
      <c r="I424" s="79">
        <v>0</v>
      </c>
      <c r="J424" s="80">
        <v>0</v>
      </c>
      <c r="L424" t="s">
        <v>197</v>
      </c>
    </row>
    <row r="425" spans="1:12" ht="15.75" x14ac:dyDescent="0.25">
      <c r="A425" s="69">
        <v>5</v>
      </c>
      <c r="B425" s="87" t="s">
        <v>201</v>
      </c>
      <c r="C425" s="88">
        <v>1</v>
      </c>
      <c r="D425" s="88" t="s">
        <v>28</v>
      </c>
      <c r="E425" s="89">
        <v>5000000</v>
      </c>
      <c r="F425" s="18">
        <v>0</v>
      </c>
      <c r="G425" s="93">
        <f t="shared" si="61"/>
        <v>5000000</v>
      </c>
      <c r="H425" s="18">
        <v>0</v>
      </c>
      <c r="I425" s="79">
        <v>0</v>
      </c>
      <c r="J425" s="80">
        <v>0</v>
      </c>
    </row>
    <row r="426" spans="1:12" ht="59.25" customHeight="1" x14ac:dyDescent="0.25">
      <c r="A426" s="95">
        <v>6</v>
      </c>
      <c r="B426" s="209" t="s">
        <v>202</v>
      </c>
      <c r="C426" s="88">
        <v>1</v>
      </c>
      <c r="D426" s="88" t="s">
        <v>28</v>
      </c>
      <c r="E426" s="89">
        <v>3000000</v>
      </c>
      <c r="F426" s="18">
        <v>0</v>
      </c>
      <c r="G426" s="229">
        <f t="shared" si="61"/>
        <v>3000000</v>
      </c>
      <c r="H426" s="18">
        <v>0</v>
      </c>
      <c r="I426" s="79">
        <v>0</v>
      </c>
      <c r="J426" s="80">
        <v>0</v>
      </c>
    </row>
    <row r="427" spans="1:12" ht="15.75" x14ac:dyDescent="0.25">
      <c r="A427" s="69">
        <v>7</v>
      </c>
      <c r="B427" s="87" t="s">
        <v>203</v>
      </c>
      <c r="C427" s="88">
        <v>2</v>
      </c>
      <c r="D427" s="88" t="s">
        <v>168</v>
      </c>
      <c r="E427" s="89">
        <v>3500000</v>
      </c>
      <c r="F427" s="18">
        <v>0</v>
      </c>
      <c r="G427" s="93">
        <f t="shared" si="61"/>
        <v>3500000</v>
      </c>
      <c r="H427" s="18">
        <v>0</v>
      </c>
      <c r="I427" s="79">
        <v>0</v>
      </c>
      <c r="J427" s="80">
        <v>0</v>
      </c>
    </row>
    <row r="428" spans="1:12" ht="15.75" x14ac:dyDescent="0.25">
      <c r="A428" s="69"/>
      <c r="B428" s="256" t="s">
        <v>204</v>
      </c>
      <c r="C428" s="88">
        <v>1</v>
      </c>
      <c r="D428" s="88" t="s">
        <v>28</v>
      </c>
      <c r="E428" s="89">
        <v>4000000</v>
      </c>
      <c r="F428" s="18">
        <v>0</v>
      </c>
      <c r="G428" s="93">
        <f t="shared" si="61"/>
        <v>4000000</v>
      </c>
      <c r="H428" s="18">
        <v>0</v>
      </c>
      <c r="I428" s="79">
        <v>0</v>
      </c>
      <c r="J428" s="80">
        <v>0</v>
      </c>
    </row>
    <row r="429" spans="1:12" ht="15.75" x14ac:dyDescent="0.25">
      <c r="A429" s="69"/>
      <c r="B429" s="256" t="s">
        <v>205</v>
      </c>
      <c r="C429" s="88">
        <v>1</v>
      </c>
      <c r="D429" s="88" t="s">
        <v>28</v>
      </c>
      <c r="E429" s="89">
        <v>3200000</v>
      </c>
      <c r="F429" s="18">
        <v>0</v>
      </c>
      <c r="G429" s="93">
        <f t="shared" si="61"/>
        <v>3200000</v>
      </c>
      <c r="H429" s="18">
        <v>0</v>
      </c>
      <c r="I429" s="79">
        <v>0</v>
      </c>
      <c r="J429" s="80">
        <v>0</v>
      </c>
    </row>
    <row r="430" spans="1:12" ht="15.75" x14ac:dyDescent="0.25">
      <c r="A430" s="69"/>
      <c r="B430" s="256" t="s">
        <v>206</v>
      </c>
      <c r="C430" s="88">
        <v>1</v>
      </c>
      <c r="D430" s="88" t="s">
        <v>28</v>
      </c>
      <c r="E430" s="89">
        <v>1300000</v>
      </c>
      <c r="F430" s="18">
        <v>0</v>
      </c>
      <c r="G430" s="93">
        <f t="shared" si="61"/>
        <v>1300000</v>
      </c>
      <c r="H430" s="18">
        <v>0</v>
      </c>
      <c r="I430" s="79">
        <v>0</v>
      </c>
      <c r="J430" s="80">
        <v>0</v>
      </c>
    </row>
    <row r="431" spans="1:12" ht="15.75" x14ac:dyDescent="0.25">
      <c r="A431" s="69"/>
      <c r="B431" s="256" t="s">
        <v>207</v>
      </c>
      <c r="C431" s="88">
        <v>1</v>
      </c>
      <c r="D431" s="88" t="s">
        <v>28</v>
      </c>
      <c r="E431" s="89">
        <v>500000</v>
      </c>
      <c r="F431" s="18">
        <v>0</v>
      </c>
      <c r="G431" s="93">
        <f t="shared" si="61"/>
        <v>500000</v>
      </c>
      <c r="H431" s="18">
        <v>0</v>
      </c>
      <c r="I431" s="79">
        <v>0</v>
      </c>
      <c r="J431" s="80">
        <v>0</v>
      </c>
    </row>
    <row r="432" spans="1:12" ht="15.75" x14ac:dyDescent="0.25">
      <c r="A432" s="69"/>
      <c r="B432" s="256" t="s">
        <v>140</v>
      </c>
      <c r="C432" s="88">
        <v>1</v>
      </c>
      <c r="D432" s="88" t="s">
        <v>64</v>
      </c>
      <c r="E432" s="89">
        <v>3000000</v>
      </c>
      <c r="F432" s="18">
        <v>0</v>
      </c>
      <c r="G432" s="93">
        <f t="shared" si="61"/>
        <v>3000000</v>
      </c>
      <c r="H432" s="18">
        <v>0</v>
      </c>
      <c r="I432" s="79">
        <v>0</v>
      </c>
      <c r="J432" s="80">
        <v>0</v>
      </c>
    </row>
    <row r="433" spans="1:12" x14ac:dyDescent="0.25">
      <c r="A433" s="171">
        <v>37</v>
      </c>
      <c r="B433" s="171"/>
      <c r="C433" s="172"/>
      <c r="D433" s="172"/>
      <c r="E433" s="11"/>
      <c r="F433" s="173"/>
      <c r="G433" s="173"/>
      <c r="H433" s="174"/>
      <c r="I433" s="173"/>
      <c r="J433" s="175"/>
    </row>
    <row r="434" spans="1:12" ht="30" x14ac:dyDescent="0.25">
      <c r="A434" s="16">
        <v>1</v>
      </c>
      <c r="B434" s="60" t="s">
        <v>26</v>
      </c>
      <c r="C434" s="16"/>
      <c r="D434" s="16"/>
      <c r="E434" s="21">
        <f>SUM(E435:E439)</f>
        <v>70000000</v>
      </c>
      <c r="F434" s="18"/>
      <c r="G434" s="19">
        <f>SUM(G435:G439)</f>
        <v>70000000</v>
      </c>
      <c r="H434" s="20">
        <v>0</v>
      </c>
      <c r="I434" s="21">
        <f>E434-G434</f>
        <v>0</v>
      </c>
      <c r="J434" s="129">
        <f>100%-H434</f>
        <v>1</v>
      </c>
    </row>
    <row r="435" spans="1:12" ht="15.75" x14ac:dyDescent="0.25">
      <c r="A435" s="177">
        <v>1</v>
      </c>
      <c r="B435" s="23" t="s">
        <v>27</v>
      </c>
      <c r="C435" s="24">
        <v>1</v>
      </c>
      <c r="D435" s="24" t="s">
        <v>28</v>
      </c>
      <c r="E435" s="192">
        <v>1500000</v>
      </c>
      <c r="F435" s="27">
        <v>0</v>
      </c>
      <c r="G435" s="157">
        <v>1500000</v>
      </c>
      <c r="H435" s="20">
        <v>0</v>
      </c>
      <c r="I435" s="21">
        <f t="shared" ref="I435:I439" si="62">E435-G435</f>
        <v>0</v>
      </c>
      <c r="J435" s="119">
        <v>0</v>
      </c>
    </row>
    <row r="436" spans="1:12" ht="15.75" x14ac:dyDescent="0.25">
      <c r="A436" s="177">
        <v>2</v>
      </c>
      <c r="B436" s="23" t="s">
        <v>216</v>
      </c>
      <c r="C436" s="24">
        <v>1</v>
      </c>
      <c r="D436" s="24" t="s">
        <v>28</v>
      </c>
      <c r="E436" s="192">
        <v>5000000</v>
      </c>
      <c r="F436" s="27">
        <v>0</v>
      </c>
      <c r="G436" s="157">
        <f>E436</f>
        <v>5000000</v>
      </c>
      <c r="H436" s="20">
        <v>0</v>
      </c>
      <c r="I436" s="21">
        <f t="shared" si="62"/>
        <v>0</v>
      </c>
      <c r="J436" s="119">
        <v>0</v>
      </c>
      <c r="L436" t="s">
        <v>215</v>
      </c>
    </row>
    <row r="437" spans="1:12" ht="15.75" x14ac:dyDescent="0.25">
      <c r="A437" s="177">
        <v>3</v>
      </c>
      <c r="B437" s="23" t="s">
        <v>217</v>
      </c>
      <c r="C437" s="24">
        <v>1</v>
      </c>
      <c r="D437" s="24" t="s">
        <v>28</v>
      </c>
      <c r="E437" s="192">
        <v>29250000</v>
      </c>
      <c r="F437" s="27">
        <v>0</v>
      </c>
      <c r="G437" s="157">
        <f>E437</f>
        <v>29250000</v>
      </c>
      <c r="H437" s="20">
        <v>0</v>
      </c>
      <c r="I437" s="21">
        <f t="shared" si="62"/>
        <v>0</v>
      </c>
      <c r="J437" s="119">
        <v>0</v>
      </c>
    </row>
    <row r="438" spans="1:12" ht="15.75" x14ac:dyDescent="0.25">
      <c r="A438" s="177">
        <v>4</v>
      </c>
      <c r="B438" s="23" t="s">
        <v>218</v>
      </c>
      <c r="C438" s="24">
        <v>1</v>
      </c>
      <c r="D438" s="24" t="s">
        <v>28</v>
      </c>
      <c r="E438" s="192">
        <v>29250000</v>
      </c>
      <c r="F438" s="27">
        <v>0</v>
      </c>
      <c r="G438" s="157">
        <f>E438</f>
        <v>29250000</v>
      </c>
      <c r="H438" s="20">
        <v>0</v>
      </c>
      <c r="I438" s="21">
        <f t="shared" si="62"/>
        <v>0</v>
      </c>
      <c r="J438" s="119">
        <v>0</v>
      </c>
    </row>
    <row r="439" spans="1:12" ht="15.75" x14ac:dyDescent="0.25">
      <c r="A439" s="177">
        <v>5</v>
      </c>
      <c r="B439" s="23" t="s">
        <v>219</v>
      </c>
      <c r="C439" s="24">
        <v>1</v>
      </c>
      <c r="D439" s="24" t="s">
        <v>28</v>
      </c>
      <c r="E439" s="192">
        <v>5000000</v>
      </c>
      <c r="F439" s="27">
        <v>0</v>
      </c>
      <c r="G439" s="157">
        <f>E439</f>
        <v>5000000</v>
      </c>
      <c r="H439" s="20">
        <v>0</v>
      </c>
      <c r="I439" s="21">
        <f t="shared" si="62"/>
        <v>0</v>
      </c>
      <c r="J439" s="119">
        <v>0</v>
      </c>
    </row>
    <row r="441" spans="1:12" x14ac:dyDescent="0.25">
      <c r="A441" s="171">
        <v>38</v>
      </c>
      <c r="B441" s="171"/>
      <c r="C441" s="172"/>
      <c r="D441" s="172"/>
      <c r="E441" s="11"/>
      <c r="F441" s="173"/>
      <c r="G441" s="173"/>
      <c r="H441" s="174"/>
      <c r="I441" s="173"/>
      <c r="J441" s="175"/>
    </row>
    <row r="442" spans="1:12" ht="30" x14ac:dyDescent="0.25">
      <c r="A442" s="16">
        <v>1</v>
      </c>
      <c r="B442" s="60" t="s">
        <v>26</v>
      </c>
      <c r="C442" s="16"/>
      <c r="D442" s="16"/>
      <c r="E442" s="19">
        <v>70000000</v>
      </c>
      <c r="F442" s="18"/>
      <c r="G442" s="19">
        <f>G443+G444+G445+G446+G447+G448+G449+G450+G451</f>
        <v>70000000</v>
      </c>
      <c r="H442" s="20">
        <v>0</v>
      </c>
      <c r="I442" s="21">
        <v>0</v>
      </c>
      <c r="J442" s="129">
        <v>0</v>
      </c>
    </row>
    <row r="443" spans="1:12" ht="15.75" x14ac:dyDescent="0.25">
      <c r="A443" s="177">
        <v>1</v>
      </c>
      <c r="B443" s="23" t="s">
        <v>27</v>
      </c>
      <c r="C443" s="24">
        <v>1</v>
      </c>
      <c r="D443" s="24" t="s">
        <v>28</v>
      </c>
      <c r="E443" s="192">
        <v>1500000</v>
      </c>
      <c r="F443" s="27">
        <v>0</v>
      </c>
      <c r="G443" s="157">
        <f t="shared" ref="G443:G451" si="63">E443</f>
        <v>1500000</v>
      </c>
      <c r="H443" s="20">
        <v>0</v>
      </c>
      <c r="I443" s="21">
        <v>0</v>
      </c>
      <c r="J443" s="20">
        <v>0</v>
      </c>
    </row>
    <row r="444" spans="1:12" ht="15.75" x14ac:dyDescent="0.25">
      <c r="A444" s="177">
        <v>2</v>
      </c>
      <c r="B444" s="23" t="s">
        <v>208</v>
      </c>
      <c r="C444" s="24">
        <v>1</v>
      </c>
      <c r="D444" s="24" t="s">
        <v>28</v>
      </c>
      <c r="E444" s="192">
        <v>1500000</v>
      </c>
      <c r="F444" s="27">
        <v>0</v>
      </c>
      <c r="G444" s="157">
        <f t="shared" si="63"/>
        <v>1500000</v>
      </c>
      <c r="H444" s="20">
        <v>0</v>
      </c>
      <c r="I444" s="21">
        <v>0</v>
      </c>
      <c r="J444" s="20">
        <v>0</v>
      </c>
    </row>
    <row r="445" spans="1:12" ht="15.75" x14ac:dyDescent="0.25">
      <c r="A445" s="177">
        <v>3</v>
      </c>
      <c r="B445" s="23" t="s">
        <v>209</v>
      </c>
      <c r="C445" s="24">
        <v>1</v>
      </c>
      <c r="D445" s="24" t="s">
        <v>28</v>
      </c>
      <c r="E445" s="192">
        <v>600000</v>
      </c>
      <c r="F445" s="27">
        <v>0</v>
      </c>
      <c r="G445" s="157">
        <f t="shared" si="63"/>
        <v>600000</v>
      </c>
      <c r="H445" s="20">
        <v>0</v>
      </c>
      <c r="I445" s="21">
        <v>0</v>
      </c>
      <c r="J445" s="20">
        <v>0</v>
      </c>
      <c r="L445" t="s">
        <v>197</v>
      </c>
    </row>
    <row r="446" spans="1:12" ht="15.75" x14ac:dyDescent="0.25">
      <c r="A446" s="177">
        <v>4</v>
      </c>
      <c r="B446" s="23" t="s">
        <v>210</v>
      </c>
      <c r="C446" s="24">
        <v>1</v>
      </c>
      <c r="D446" s="24" t="s">
        <v>51</v>
      </c>
      <c r="E446" s="192">
        <v>500000</v>
      </c>
      <c r="F446" s="27">
        <v>0</v>
      </c>
      <c r="G446" s="157">
        <f t="shared" si="63"/>
        <v>500000</v>
      </c>
      <c r="H446" s="20">
        <v>0</v>
      </c>
      <c r="I446" s="21">
        <v>0</v>
      </c>
      <c r="J446" s="20">
        <v>0</v>
      </c>
    </row>
    <row r="447" spans="1:12" ht="15.75" x14ac:dyDescent="0.25">
      <c r="A447" s="177">
        <v>5</v>
      </c>
      <c r="B447" s="23" t="s">
        <v>211</v>
      </c>
      <c r="C447" s="24">
        <v>1</v>
      </c>
      <c r="D447" s="24" t="s">
        <v>28</v>
      </c>
      <c r="E447" s="192">
        <v>25000000</v>
      </c>
      <c r="F447" s="27">
        <v>0</v>
      </c>
      <c r="G447" s="157">
        <f t="shared" si="63"/>
        <v>25000000</v>
      </c>
      <c r="H447" s="20">
        <v>0</v>
      </c>
      <c r="I447" s="21">
        <v>0</v>
      </c>
      <c r="J447" s="20">
        <v>0</v>
      </c>
    </row>
    <row r="448" spans="1:12" ht="15.75" x14ac:dyDescent="0.25">
      <c r="A448" s="177">
        <v>6</v>
      </c>
      <c r="B448" s="23" t="s">
        <v>212</v>
      </c>
      <c r="C448" s="24">
        <v>1</v>
      </c>
      <c r="D448" s="24" t="s">
        <v>28</v>
      </c>
      <c r="E448" s="192">
        <v>15000000</v>
      </c>
      <c r="F448" s="27">
        <v>0</v>
      </c>
      <c r="G448" s="157">
        <f t="shared" si="63"/>
        <v>15000000</v>
      </c>
      <c r="H448" s="20">
        <v>0</v>
      </c>
      <c r="I448" s="21">
        <v>0</v>
      </c>
      <c r="J448" s="20">
        <v>0</v>
      </c>
    </row>
    <row r="449" spans="1:10" ht="15.75" x14ac:dyDescent="0.25">
      <c r="A449" s="177">
        <v>7</v>
      </c>
      <c r="B449" s="23" t="s">
        <v>30</v>
      </c>
      <c r="C449" s="24">
        <v>5</v>
      </c>
      <c r="D449" s="24" t="s">
        <v>213</v>
      </c>
      <c r="E449" s="113">
        <v>12500000</v>
      </c>
      <c r="F449" s="27">
        <v>0</v>
      </c>
      <c r="G449" s="157">
        <f t="shared" si="63"/>
        <v>12500000</v>
      </c>
      <c r="H449" s="20">
        <v>0</v>
      </c>
      <c r="I449" s="21">
        <v>0</v>
      </c>
      <c r="J449" s="20">
        <v>0</v>
      </c>
    </row>
    <row r="450" spans="1:10" ht="15.75" x14ac:dyDescent="0.25">
      <c r="A450" s="177">
        <v>8</v>
      </c>
      <c r="B450" s="23" t="s">
        <v>214</v>
      </c>
      <c r="C450" s="24">
        <v>1</v>
      </c>
      <c r="D450" s="24" t="s">
        <v>28</v>
      </c>
      <c r="E450" s="192">
        <v>8900000</v>
      </c>
      <c r="F450" s="27">
        <v>0</v>
      </c>
      <c r="G450" s="157">
        <f t="shared" si="63"/>
        <v>8900000</v>
      </c>
      <c r="H450" s="20">
        <v>0</v>
      </c>
      <c r="I450" s="21">
        <v>0</v>
      </c>
      <c r="J450" s="20">
        <v>0</v>
      </c>
    </row>
    <row r="451" spans="1:10" x14ac:dyDescent="0.25">
      <c r="A451" s="26">
        <v>9</v>
      </c>
      <c r="B451" s="26" t="s">
        <v>56</v>
      </c>
      <c r="C451" s="22">
        <v>30</v>
      </c>
      <c r="D451" s="22" t="s">
        <v>51</v>
      </c>
      <c r="E451" s="192">
        <v>4500000</v>
      </c>
      <c r="F451" s="27">
        <v>0</v>
      </c>
      <c r="G451" s="192">
        <f t="shared" si="63"/>
        <v>4500000</v>
      </c>
      <c r="H451" s="20">
        <v>0</v>
      </c>
      <c r="I451" s="21">
        <v>0</v>
      </c>
      <c r="J451" s="20">
        <v>0</v>
      </c>
    </row>
  </sheetData>
  <mergeCells count="23">
    <mergeCell ref="A1:D1"/>
    <mergeCell ref="B100:J100"/>
    <mergeCell ref="A5:J5"/>
    <mergeCell ref="A6:J6"/>
    <mergeCell ref="A11:A13"/>
    <mergeCell ref="B11:B13"/>
    <mergeCell ref="C11:D12"/>
    <mergeCell ref="E11:E13"/>
    <mergeCell ref="F11:H11"/>
    <mergeCell ref="I11:J12"/>
    <mergeCell ref="F12:F13"/>
    <mergeCell ref="G12:H12"/>
    <mergeCell ref="B47:J47"/>
    <mergeCell ref="B59:J59"/>
    <mergeCell ref="B75:J75"/>
    <mergeCell ref="B85:J85"/>
    <mergeCell ref="B419:J419"/>
    <mergeCell ref="B109:J109"/>
    <mergeCell ref="B120:J120"/>
    <mergeCell ref="B133:J133"/>
    <mergeCell ref="B142:J142"/>
    <mergeCell ref="B150:J150"/>
    <mergeCell ref="B355:J35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GABUNGAN POKMAS KEL.KARANG ANYA</vt:lpstr>
      <vt:lpstr>Chart1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Asus</cp:lastModifiedBy>
  <cp:lastPrinted>2024-03-22T02:33:17Z</cp:lastPrinted>
  <dcterms:created xsi:type="dcterms:W3CDTF">2023-09-19T01:25:08Z</dcterms:created>
  <dcterms:modified xsi:type="dcterms:W3CDTF">2024-03-25T05:39:25Z</dcterms:modified>
</cp:coreProperties>
</file>