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3.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2. MANAJEMEN 19" sheetId="1" r:id="rId4"/>
    <sheet state="visible" name="ESENSIAL" sheetId="2" r:id="rId5"/>
    <sheet state="visible" name=" chart mutu" sheetId="3" r:id="rId6"/>
    <sheet state="visible" name="PENGEMBANGAN" sheetId="4" r:id="rId7"/>
    <sheet state="visible" name="mutu pelayanan" sheetId="5" r:id="rId8"/>
    <sheet state="visible" name=" chart manajemen" sheetId="6" r:id="rId9"/>
    <sheet state="visible" name=" chart UKM esen" sheetId="7" r:id="rId10"/>
    <sheet state="visible" name="chart pengembangan" sheetId="8" r:id="rId11"/>
    <sheet state="visible" name="UKP" sheetId="9" r:id="rId12"/>
    <sheet state="visible" name="SPM" sheetId="10" r:id="rId13"/>
    <sheet state="visible" name="Sheet1" sheetId="11" r:id="rId14"/>
  </sheets>
  <definedNames/>
  <calcPr/>
  <extLst>
    <ext uri="GoogleSheetsCustomDataVersion2">
      <go:sheetsCustomData xmlns:go="http://customooxmlschemas.google.com/" r:id="rId15" roundtripDataChecksum="gfN6XCNFXvhKPhadHK3b2R7e8LRSCrgVr6XLe107xzc="/>
    </ext>
  </extLst>
</workbook>
</file>

<file path=xl/sharedStrings.xml><?xml version="1.0" encoding="utf-8"?>
<sst xmlns="http://schemas.openxmlformats.org/spreadsheetml/2006/main" count="1383" uniqueCount="1165">
  <si>
    <t>Instrumen Penghitungan  Kinerja  Administrasi dan Manajemen  Puskesmas Tahun 2025</t>
  </si>
  <si>
    <t>No</t>
  </si>
  <si>
    <t>Jenis Variabel</t>
  </si>
  <si>
    <t>Definisi Operasional</t>
  </si>
  <si>
    <t>Skala</t>
  </si>
  <si>
    <t>Nilai</t>
  </si>
  <si>
    <t>Nilai 0</t>
  </si>
  <si>
    <t>Nilai 4</t>
  </si>
  <si>
    <t>Nilai 7</t>
  </si>
  <si>
    <t>Nilai 10</t>
  </si>
  <si>
    <t>(1)</t>
  </si>
  <si>
    <t>(2)</t>
  </si>
  <si>
    <t>(3)</t>
  </si>
  <si>
    <t>(4)</t>
  </si>
  <si>
    <t>(5)</t>
  </si>
  <si>
    <t>(6)</t>
  </si>
  <si>
    <t>(7)</t>
  </si>
  <si>
    <t>(8)</t>
  </si>
  <si>
    <t xml:space="preserve">1.Manajemen Umum </t>
  </si>
  <si>
    <t>Penyusunan Profil Puskesmas</t>
  </si>
  <si>
    <t>1.Rencana 5 (lima) tahunan ( RBA 5 tahunan bagi puskesmas BLUD)</t>
  </si>
  <si>
    <t>Rencana 5 (lima) tahunan sesuai visi, misi, tugas pokok dan fungsi Puskesmas bedasarkan pada analisis kebutuhan masyarakat akan pelayanan kesehatan sebagai upaya untuk meningkatkan derajat kesehatan masyarakat secara optimal</t>
  </si>
  <si>
    <t>Tidak ada rencana 5 (lima) tahunan</t>
  </si>
  <si>
    <t>Ada, tidak sesuai visi, misi, tugas pokok dan fungsi Puskesmas, tidak berdasarkan pada analisis kebutuhan masyarakat</t>
  </si>
  <si>
    <t>Ada, sesuai visi, misi, tugas pokok dan fungsi Puskesmas, tidak berdasarkan pada analisis kebutuhan masyarakat</t>
  </si>
  <si>
    <t>Ada, sesuai visi, misi, tugas pokok dan fungsi Puskesmas bedasarkan pada analisis kebutuhan masyarakat</t>
  </si>
  <si>
    <t xml:space="preserve">2. RUK Tahun (N+1)  </t>
  </si>
  <si>
    <t>RUK (Rencana Usulan Kegiatan) Puskesmas untuk tahun yad  ( N+1) dibuat berdasarkan analisa situasi, kebutuhan dan harapan  masyarakat dan hasil capaian kinerja, prioritas serta data 2 ( dua) tahun yang lalu dan data survei, disahkan oleh Kepala Puskesmas</t>
  </si>
  <si>
    <t>Tidak ada</t>
  </si>
  <si>
    <t xml:space="preserve">Ada , tidak sesuai visi, misi, tugas pokok dan fungsi Puskesmas,tidak berdasarkan pada analisis kebutuhan masyarakat dan kinerja </t>
  </si>
  <si>
    <t xml:space="preserve">Ada,  sesuai visi, misi, tugas pokok dan fungsi Puskesmas, tidak berdasarkan pada analisis kebutuhan masyarakat dan kinerja </t>
  </si>
  <si>
    <t>Ada , sesuai visi, misi, tugas pokok dan fungsi Puskesmas, bedasarkan pada analisis kebutuhan masyarakat dan kinerja , ada pengesahan kepala Puskesmas</t>
  </si>
  <si>
    <t>3.RPK/POA bulanan/tahunan</t>
  </si>
  <si>
    <t xml:space="preserve">Dokumen Rencana Pelaksanaan Kegiatan (RPK), sebagai acuan pelaksanaan kegiatan yang akan dijadwalkan selama 1 (satu) tahun dengan memperhatikan visi misi dan tata nilai Puskesmas </t>
  </si>
  <si>
    <t>Tidak ada Ada dokumen RPK</t>
  </si>
  <si>
    <t>dokumen RPK tidak sesuai RUK, Tidak ada pembahasan dengan LP maupun LS, dalam penentuan jadwal</t>
  </si>
  <si>
    <t>dokumen RPK sesuai RUK, tidak ada pembahasan dengan LP maupun LS dalam penentuan jadwal</t>
  </si>
  <si>
    <t>dokumen RPK sesuai RUK, ada pembahasan dengan LP maupun LS dalam penentuan jadwal</t>
  </si>
  <si>
    <t>4.Lokakarya Mini bulanan (lokmin bulanan)</t>
  </si>
  <si>
    <r>
      <rPr>
        <rFont val="Times New Roman"/>
        <color rgb="FF000000"/>
        <sz val="10.0"/>
      </rPr>
      <t>Rapat Lintas Program  (LP) membahas review kegiatan, permasalahan LP,rencana tindak lanjut (c</t>
    </r>
    <r>
      <rPr>
        <rFont val="Times New Roman"/>
        <i/>
        <color rgb="FF000000"/>
        <sz val="10.0"/>
      </rPr>
      <t>orrective action</t>
    </r>
    <r>
      <rPr>
        <rFont val="Times New Roman"/>
        <color rgb="FF000000"/>
        <sz val="10.0"/>
      </rPr>
      <t>) ,  beserta tindak lanjutnyasecara lengkap. Dokumen lokmin awal tahun memuat penyusunan POA, briefing penjelasan program dari Kapus dan detail pelaksanaan program (target, strategi pelaksana) dan kesepakatan pegawai Puskesmas. Notulen memuat evaluasi bulanan pelaksanaan kegiatan dan langkah koreksi.</t>
    </r>
  </si>
  <si>
    <t xml:space="preserve">Tidak ada dokumen </t>
  </si>
  <si>
    <t>Ada, dokumen tidak memuat evaluasi bulanan pelaksanaan kegiatan dan langkah koreksi</t>
  </si>
  <si>
    <r>
      <rPr>
        <rFont val="Times New Roman"/>
        <color rgb="FF000000"/>
        <sz val="10.0"/>
      </rPr>
      <t>Ada, dokumen</t>
    </r>
    <r>
      <rPr>
        <rFont val="Times New Roman"/>
        <i/>
        <color rgb="FF000000"/>
        <sz val="10.0"/>
      </rPr>
      <t xml:space="preserve"> corrective actio</t>
    </r>
    <r>
      <rPr>
        <rFont val="Times New Roman"/>
        <color rgb="FF000000"/>
        <sz val="10.0"/>
      </rPr>
      <t>n,dafar hadir, notulen hasil  lokmin,undangan rapat lokmin tiap bulan lengkap</t>
    </r>
  </si>
  <si>
    <t>Ada, dokumen yang menindaklanjuti hasil lokmin bulan sebelumnya</t>
  </si>
  <si>
    <t>5.Lokakarya Mini tribulanan  (lokmin tribulanan)</t>
  </si>
  <si>
    <t>Rapat lintas program dan Lintas Sektor (LS) membahas review kegiatan, permasalahan LP, corrective action,  beserta tindak lanjutnya  secara lengkap tindak lanjutnya. Dokumen memuat evaluasi kegiatan yang memerlukan peran LS</t>
  </si>
  <si>
    <t>Ada Dokumen corrective action,dafar hadir, notulen hasil  lokmin,undangan rapat lokmin lengkap</t>
  </si>
  <si>
    <t>Ada, dokumen yang menindaklanjuti hasil lokmin yang melibatkan peran serta LS</t>
  </si>
  <si>
    <t>6. Survei Keluarga Sehat (12 Indikator Keluarga Sehat)</t>
  </si>
  <si>
    <t xml:space="preserve">Survei meliputi: 1. KB          2. Persalinan di faskes            3. Bayi dengan imunisasi dasar lengkap, bayi dengan ASI eksklusif                    4. Balita ditimbang                     5. Penderita TB, hipertensi dan gangguan jiwa mendapat pengobatan, tidak merokok, JKN, air bersih dan jamban sehat  yang dilakukan oleh Puskesmas dan jaringannya </t>
  </si>
  <si>
    <t xml:space="preserve">survei kurang dari 30% </t>
  </si>
  <si>
    <t>Dilakukan survei &gt;30%, dilakukan intervensi awal dan dilakukan entri data aplikasi</t>
  </si>
  <si>
    <t>Dilakukan survei &gt;30%,dilakukan intervensi awal, dilakukakan entri data apalikasi dan dilakukan analisis hasil survei</t>
  </si>
  <si>
    <t>Dilakukan survei  minimal lebih dari 30%, telah dilakukan intervensi awal, dilakukan entri data aplikasi, dilakukan analisis data dan dilakukan intervensi lanjut`</t>
  </si>
  <si>
    <t>7.Survei Mawas Diri (SMD)</t>
  </si>
  <si>
    <t xml:space="preserve">Kegiatan  mengenali keadaan dan masalah yang dihadapi masyarakat serta potensi yang dimiliki masyarakat untuk mengatasi masalah tersebut.Hasil identifikasi dianalisis untuk menyusun upaya, selanjutnya masyarakat dapat digerakkan untuk berperan serta aktif untuk memperkuat upaya perbaikannya sesuai batas kewenangannya.. </t>
  </si>
  <si>
    <t>Tidak dilakukan</t>
  </si>
  <si>
    <t>Ada dokumen KA dan SOP SMD tapi belum dilaksanakan</t>
  </si>
  <si>
    <t>Ada dokumen KA dan SOP SMD, dilaksanakan SMD, ada rekapan hasil SMD, tidak ada analisis dan jenis kegiatan yang dibutuhkan masyarakat</t>
  </si>
  <si>
    <t>Ada SOP SMD, kerangka acuan, pelaksanaan, rekapan, analisis dan jenis kegiatan yang dibutuhkan masyarakat dari hasil SMD.</t>
  </si>
  <si>
    <t>8. Pertemuan dengan masyarakat dalam rangka pemberdayaan Individu, Keluarga dan Kelompok</t>
  </si>
  <si>
    <t xml:space="preserve">Pertemuan dengan masyarakat  dalam rangka pemberdayaan (meliputi keterlibatan dalam perencanaan, pelaksanaan dan evaluasi kegiatan) Individu, Keluarga dan Kelompok. </t>
  </si>
  <si>
    <t>Tidak ada pertemuan</t>
  </si>
  <si>
    <t>Ada pertemuan minimal 2 kali setahun</t>
  </si>
  <si>
    <t>ada pertemuan minimal 2 kali setahun, ada hasil pembahasan untuk pemberdayaan masyarakat</t>
  </si>
  <si>
    <t>ada pertemuan minimal 2 kali setahun, ada hasil pembahasan pemberdayaan masyarakat, ada tindaklanjut pemberdayaan</t>
  </si>
  <si>
    <t xml:space="preserve">9.SK Tim mutu  dan uraian tugas </t>
  </si>
  <si>
    <t>Surat Keputusan Kepala Puskesmas  dan uraian tugas Tim Mutu  (UKM Essensial, UKM pengembangan , UKP, Administrasi Manajemen, Mutu, PPI, Keselamatan Pasien serta Audit Internal), serta dilaksanakan evaluasi terhadap pelaksanaan uraian tugas minimal sekali setahun</t>
  </si>
  <si>
    <t>Tidak ada SK Tim, uraian tugas serta evaluasi pelaksanaan uraian tugas</t>
  </si>
  <si>
    <t>Ada SK Tim Mutu, tidak ada  uraian tugas dan evaluasi pelaksanaan uraian tugas</t>
  </si>
  <si>
    <t>Ada SK Tim  Mutu dan  uraian tugas, tidak ada  evaluasi pelaksanaan uraian tugas</t>
  </si>
  <si>
    <t>Ada SK Tim Mutu   dan uraian tugas serta evaluasi pelaksanaan uraian tugas</t>
  </si>
  <si>
    <t>10.Rencana program mutu dan keselamatan pasien</t>
  </si>
  <si>
    <t>Rencana kegiatan perbaikan/peningkatan mutu dan keselamatan pasien lengkap dengan sumber dana dan sumber daya, jadwal audit internal,kerangka acuan kegiatan dan notulen serta bukti pelaksanaan serta evaluasinya</t>
  </si>
  <si>
    <t>Tidak ada dokumen rencana program mutu dan keselamatan pasien</t>
  </si>
  <si>
    <t>Ada rencana pelaksanaan kegiatan perbaikan dan peningkatan mutu,  tidak ada bukti pelaksanaan dan evaluasinya</t>
  </si>
  <si>
    <t xml:space="preserve">Ada sebagian dokumen rencana pelaksanaan kegiatan perbaikan dan peningkatan mutu dan bukti pelaksanaan dan evaluasi belum dilakukan </t>
  </si>
  <si>
    <t>Ada dokumen rencana program mutu dan keselamatan pasien lengkap dengan sumber dana, sumber daya serta bukti pelaksanaan dan evaluasinya</t>
  </si>
  <si>
    <t xml:space="preserve">11.Pengelolaan risiko di Puskesmas </t>
  </si>
  <si>
    <t>Melakukan identifikasi risiko dan membuat register risiko Admin, UKM dan UKP, membuat laporan insiden  KTD, KPC, KTC,KNC ,melakukan analisa,  melakukan tindak lanjut dan evaluasi ,membuat pelaporan  ke Dinkes Kab/Kota</t>
  </si>
  <si>
    <t>Tidak ada dokumen  identifikasi risiko, register risiko admin, UKM dan UKP,  laporan insiden  KTD, KPC, KTC,KNC ,analisa, rencana tindak lanjut,   tindak lanjut dan evaluasi serta pelaporan ke Dinkes Kab/Kota</t>
  </si>
  <si>
    <t>Ada identifikasi risiko, register risiko Admin, UKM dan UKP,  tidak ada laporan insiden , analisa, rencana tindak lanjut,  tindak lanjut dan evaluasi serta pelaporan ke Dinkes Kab/Kota</t>
  </si>
  <si>
    <t>Ada identifikasi risiko dan membuat register risiko admin, UKM dan UKP,  laporan insiden  KTD, KPC, KTC,KNC , tidak ada  analisa, rencana tindak lanjut  tindak lanjut , evaluasi dan pelaporan ke Dinkes Kab/Kota</t>
  </si>
  <si>
    <t>Ada identifikasi risiko dan membuat register risiko admin, UKM dan UKP,  laporan insiden  KTD, KPC, KTC,KNC , analisa, rencana tindak lanjut, tindak lanjut dan evaluasi serta pelaporan ke Dinkes Kab/Kota</t>
  </si>
  <si>
    <t>12.Pengelolaan Pengaduan Pelanggan</t>
  </si>
  <si>
    <t xml:space="preserve">Pengelolaan pengaduan meliputi menyediakan media pengaduan, mencatat pengaduan (dari Kotak saran, sms, email, wa, telpon dll), melakukan analisa, membuat rencana tindak lanjut, tindak lanjut dan evaluasi </t>
  </si>
  <si>
    <t xml:space="preserve">tidak ada  media pengaduan, data ada, analisa lengkap dengan rencana tindak lanjut, tindak lanjut dan evaluasi </t>
  </si>
  <si>
    <t xml:space="preserve">Media dan data tidak lengkap, ada analisa , rencana  tindak lanjut , tindak lanjut dan evaluasi belum ada </t>
  </si>
  <si>
    <t xml:space="preserve">Media dan data ata lengkap,analisa  sebagian ada , rencana  tindak lanjut, tindak lanjut dan evaluasi belum ada . </t>
  </si>
  <si>
    <t xml:space="preserve">Media dan data ada, analisa lengkap dengan rencana tindak lanjut, tindak lanjut dan evaluasi </t>
  </si>
  <si>
    <t>13.Survei Kepuasan Masyarakat dan Survei Kepuasan Pasien</t>
  </si>
  <si>
    <t xml:space="preserve">Survei Kepuasan adalah kegiatan yang dilakukan untuk mengetahui kepuasan masyarakat/pasien terhadap kegiatan/pelayanan yang telah dilakukan Puskesmas </t>
  </si>
  <si>
    <t>Tidak ada data</t>
  </si>
  <si>
    <t xml:space="preserve">Data tidak lengkap,analisa , rencana  tindak lanjut , tindak lanjut dan evaluasi  serta publikasi belum ada </t>
  </si>
  <si>
    <t xml:space="preserve">Data lengkap,analisa  sebagian ada , rencana  tindak lanjut, tindak lanjut dan evaluasi serta publikasi  belum ada </t>
  </si>
  <si>
    <t>Data ada, analisa lengkap dengan rencana tindak lanjut, tindak lanjut dan evaluasi serta telah dipublikasikan</t>
  </si>
  <si>
    <t xml:space="preserve">14.Audit internal </t>
  </si>
  <si>
    <t>Pemantauan mutu layanan sepanjang tahun, meliputi audit  input, proses (PDCA) dan output pelayanan, ada jadwal selama setahun, instrumen, hasil dan  laporan audit internal</t>
  </si>
  <si>
    <t xml:space="preserve">Tidak dilakukan audit internal </t>
  </si>
  <si>
    <t xml:space="preserve">Dilakukan, dokumen lengkap, tidak ada analisa, rencana tindak lanjut, tindak lanjut dan evaluasi </t>
  </si>
  <si>
    <t>Dilakukan, dokumen lengkap, ada analisa, rencana tindak lanjut,  tidak ada tindak lanjut dan evaluasi</t>
  </si>
  <si>
    <t>Dilakukan, dokumen lengkap, ada analisa, rencana tindak lanjut, tindak lanjut dan evaluasi</t>
  </si>
  <si>
    <t>15.Rapat Tinjauan Manajemen</t>
  </si>
  <si>
    <t>Rapat Tinjauan Manajemen (RTM) dilakukan 2x/tahun untuk meninjau kinerja sistem manajemen mutu, dan kinerja pelayanan/ upaya Puskesmas untuk memastikan kelanjutan, kesesuaian, kecukupan, dan efektifitas sistem manajemen mutu dan sistem pelayanan, menghasilkan luaran rencana perbaikan serta peningkatan mutu</t>
  </si>
  <si>
    <t>Tidak ada RTM, dokumen dan rencana pelaksanaan kegiatan perbaikan dan peningkatan mutu</t>
  </si>
  <si>
    <r>
      <rPr>
        <rFont val="Times New Roman"/>
        <color rgb="FF000000"/>
        <sz val="10.0"/>
      </rPr>
      <t>Dilakukan</t>
    </r>
    <r>
      <rPr>
        <rFont val="Times New Roman"/>
        <color rgb="FF000000"/>
        <sz val="10.0"/>
        <u/>
      </rPr>
      <t xml:space="preserve"> </t>
    </r>
    <r>
      <rPr>
        <rFont val="Times New Roman"/>
        <color rgb="FF000000"/>
        <sz val="10.0"/>
      </rPr>
      <t xml:space="preserve">1 kali setahun, dokumen  notulen, daftar hadir lengkap, belum ada analisa, rencana tindak lanjut (perbaikan/peningkatan mutu),belum ada  tindak lanjut dan evaluasi </t>
    </r>
  </si>
  <si>
    <t xml:space="preserve">Dilakukan 2 kali setahun, ada  notulen, daftar hadir, belum ada analisa, rencana tindak lanjut (perbaikan/peningkatan mutu), tindak lanjut dan belum dilakukan evaluasi </t>
  </si>
  <si>
    <t xml:space="preserve">Dilakukan  2 kali setahun, ada  notulen, daftar hadir, analisa, rencana tindak lanjut (perbaikan/peningkatan mutu), tindak lanjut dan evaluasi </t>
  </si>
  <si>
    <r>
      <rPr>
        <rFont val="Times New Roman"/>
        <color rgb="FF000000"/>
        <sz val="10.0"/>
      </rPr>
      <t>16.Penyajian/</t>
    </r>
    <r>
      <rPr>
        <rFont val="Times New Roman"/>
        <i/>
        <color rgb="FF000000"/>
        <sz val="10.0"/>
      </rPr>
      <t>updating</t>
    </r>
    <r>
      <rPr>
        <rFont val="Times New Roman"/>
        <color rgb="FF000000"/>
        <sz val="10.0"/>
      </rPr>
      <t xml:space="preserve">  data dan informasi </t>
    </r>
  </si>
  <si>
    <r>
      <rPr>
        <rFont val="Times New Roman"/>
        <color rgb="FF000000"/>
        <sz val="10.0"/>
      </rPr>
      <t>Penyajian/</t>
    </r>
    <r>
      <rPr>
        <rFont val="Times New Roman"/>
        <i/>
        <color rgb="FF000000"/>
        <sz val="10.0"/>
      </rPr>
      <t>updating</t>
    </r>
    <r>
      <rPr>
        <rFont val="Times New Roman"/>
        <color rgb="FF000000"/>
        <sz val="10.0"/>
      </rPr>
      <t xml:space="preserve"> data dan informasi tentang : capaian program (PKP), KS, hasil survei SMD, IKM,data dasar, data kematian ibu dan anak, status gizi , Kesehatan lingkungan, SPM, Pemantauan Standar Puskesmas</t>
    </r>
  </si>
  <si>
    <t>Tidak ada data dan pelaporan</t>
  </si>
  <si>
    <t xml:space="preserve">Kelengkapan data 50% </t>
  </si>
  <si>
    <t xml:space="preserve">Kelengkapan data75% </t>
  </si>
  <si>
    <t xml:space="preserve">Lengkap pencatatan dan pelaporan, benar </t>
  </si>
  <si>
    <t>17.Profil kesehatan Puskesmas</t>
  </si>
  <si>
    <t>Jumlah tabel yang terisi lengkap yang disertai analisa dalam satu buku /dokumen laporan profil puskesmas</t>
  </si>
  <si>
    <t>0 - 35 tabel terisi lengkap</t>
  </si>
  <si>
    <t>36 - 48 tabel terisi lengkap belum ada analisa</t>
  </si>
  <si>
    <t>49 - 71 tabel terisi lengkap disertai analisa</t>
  </si>
  <si>
    <t xml:space="preserve">72 tabel terisi lengkap disertai analisa  dalam satu buku/dokumen profil </t>
  </si>
  <si>
    <t>Jumlah Nilai Manajemen Umum Puskesmas  (I)</t>
  </si>
  <si>
    <t>total semua</t>
  </si>
  <si>
    <t>2. Manajemen Peralatan dan Sarana Prasarana</t>
  </si>
  <si>
    <t>1.Updating data Aplikasi Sarana, Prasarana dan Alat Kesehatan (ASPAK)</t>
  </si>
  <si>
    <t>Pembaharuan data ASPAK yang dilakukan secara berkala paling sedikit 2 (dua) kali dalam setahun setiap tanggal 30 Juni dan 31 Desember di tahun berjalan. Data ASPAK sesuai dengan kondisi riil di Puskesmas. Isian data lengkap apabila rincian keterangan data Sarana, Prasarana, Alat Kesehatan diisi lengkap, contoh : nomer seri, merek, tipe tahun pengadaan alkes dsb diisi lengkap</t>
  </si>
  <si>
    <r>
      <rPr>
        <rFont val="Times New Roman"/>
        <color rgb="FF000000"/>
        <sz val="10.0"/>
      </rPr>
      <t xml:space="preserve">Belum pernah dilakukan </t>
    </r>
    <r>
      <rPr>
        <rFont val="Times New Roman"/>
        <i/>
        <color rgb="FF000000"/>
        <sz val="10.0"/>
      </rPr>
      <t>updating</t>
    </r>
    <r>
      <rPr>
        <rFont val="Times New Roman"/>
        <color rgb="FF000000"/>
        <sz val="10.0"/>
      </rPr>
      <t xml:space="preserve"> data </t>
    </r>
  </si>
  <si>
    <r>
      <rPr>
        <rFont val="Times New Roman"/>
        <color rgb="FF000000"/>
        <sz val="10.0"/>
      </rPr>
      <t>Data di</t>
    </r>
    <r>
      <rPr>
        <rFont val="Times New Roman"/>
        <i/>
        <color rgb="FF000000"/>
        <sz val="10.0"/>
      </rPr>
      <t>update</t>
    </r>
    <r>
      <rPr>
        <rFont val="Times New Roman"/>
        <color rgb="FF000000"/>
        <sz val="10.0"/>
      </rPr>
      <t xml:space="preserve"> 1 kali setahun, isian data tidak lengkap</t>
    </r>
  </si>
  <si>
    <r>
      <rPr>
        <rFont val="Times New Roman"/>
        <color rgb="FF000000"/>
        <sz val="10.0"/>
      </rPr>
      <t>Data di</t>
    </r>
    <r>
      <rPr>
        <rFont val="Times New Roman"/>
        <i/>
        <color rgb="FF000000"/>
        <sz val="10.0"/>
      </rPr>
      <t>update</t>
    </r>
    <r>
      <rPr>
        <rFont val="Times New Roman"/>
        <color rgb="FF000000"/>
        <sz val="10.0"/>
      </rPr>
      <t xml:space="preserve"> 1 kali setahun, Isian data lengkap</t>
    </r>
  </si>
  <si>
    <r>
      <rPr>
        <rFont val="Times New Roman"/>
        <color rgb="FF000000"/>
        <sz val="10.0"/>
      </rPr>
      <t xml:space="preserve">Data telah di </t>
    </r>
    <r>
      <rPr>
        <rFont val="Times New Roman"/>
        <i/>
        <color rgb="FF000000"/>
        <sz val="10.0"/>
      </rPr>
      <t>update</t>
    </r>
    <r>
      <rPr>
        <rFont val="Times New Roman"/>
        <color rgb="FF000000"/>
        <sz val="10.0"/>
      </rPr>
      <t xml:space="preserve"> minimal 2 kali setahun. Isian data lengkap.</t>
    </r>
  </si>
  <si>
    <t xml:space="preserve">2.Analisis data ASPAK dan rencana tindak lanjut </t>
  </si>
  <si>
    <t>Analisis data ASPAK  berisi ketersediaan Sarana , Prasarana dan alkes (SPA) di masing-masing ruangan dan kebutuhan SPA yang belum terpenuhi.Tindak lanjut berisi upaya yang akan dilakukan dalam pemenuhan kebutuhan SPA.</t>
  </si>
  <si>
    <t>Tidak ada analisis data</t>
  </si>
  <si>
    <t xml:space="preserve">Ada analisis data , rencana  tindak lanjut , tindak lanjut dan evaluasi belum ada </t>
  </si>
  <si>
    <t>Ada analisis data SPA , rencana  tindak lanjut, tidak ada tindak lanjut dan evaluasi</t>
  </si>
  <si>
    <t>Ada analisis data lengkap dengan rencana tindak lanjut, tindak lanjut dan evaluasi</t>
  </si>
  <si>
    <t>3.Pemeliharaan prasarana Puskesmas</t>
  </si>
  <si>
    <t>Pemeliharaan prasarana terjadwal  serta dilakukan, dilengkapi dengan jadwal dan bukti pelaksanaan</t>
  </si>
  <si>
    <t>Tidak ada jadwal pemeliharaan prasarana dan tidak dilakukan pemeliharaan</t>
  </si>
  <si>
    <t>Ada jadwal pemeliharaan dan tidak dilakukan pemeliharaan</t>
  </si>
  <si>
    <t>Ada jadwal pemeliharaan dan  dilakukan pemeliharaan. Tidak ada bukti pelaksanaan.</t>
  </si>
  <si>
    <t>Ada jadwal pemeliharaan dan  dilakukan pemeliharaan. Ada bukti pelaksanaan.</t>
  </si>
  <si>
    <t xml:space="preserve">4.Kalibrasi  alat kesehatan </t>
  </si>
  <si>
    <t xml:space="preserve">Kalibrasi alkes dilakukan sesuai dengan daftar peralatan yang perlu dikalibrasi, ada jadwal, dan bukti  pelaksanaan kalibrasi.
 </t>
  </si>
  <si>
    <t>Tidak ada jadwal kalibrasi dan tidak dilakukan kalibrasi</t>
  </si>
  <si>
    <t>Ada jadwal kalibrasi dan tidak dilakukan kalibrasi</t>
  </si>
  <si>
    <t>Ada jadwal kalibrasi dan  dilakukan kalibrasiTidak ada bukti pelaksanaan.</t>
  </si>
  <si>
    <t>Ada jadwal kalibrasi dan  dilakukan kalibrasi Ada bukti pelaksanaan.</t>
  </si>
  <si>
    <t>5.Perbaikan dan pemeliharaan peralatan medis dan non medis</t>
  </si>
  <si>
    <t>Perbaikan dan pemeliharaan peralatan medis dan non medis terjadwal dan sudah dilakukan yang dibuktikan dengan adanya jadwal dan bukti pelaksanaan</t>
  </si>
  <si>
    <t>Tidak ada jadwal pemeliharaan peralatan dan tidak dilakukan pemeliharaan</t>
  </si>
  <si>
    <t>Jumlah Nilai Manajemen Peralatan dan Sarana Prasarana (II)</t>
  </si>
  <si>
    <t>total</t>
  </si>
  <si>
    <t xml:space="preserve">3. Manajemen Keuangan </t>
  </si>
  <si>
    <t xml:space="preserve">1.Data realisasi keuangan </t>
  </si>
  <si>
    <t xml:space="preserve"> Realisasi capaian keuangan yang disertai bukti</t>
  </si>
  <si>
    <t xml:space="preserve">Data/laporan  tidak lengkap, belum di lakukan analisa, rencana  tindak lanjut, tindak lanjut dan evaluasi </t>
  </si>
  <si>
    <t xml:space="preserve">Data/laporan lengkap, ada sebagian analisa, belum ada rencana  tindak lanjut, tindak lanjut dan evaluasi </t>
  </si>
  <si>
    <t>Ada data/laporan keuangan, analisa lengkap dengan rencana tindak lanjut, tindak lanjut dan evaluasi</t>
  </si>
  <si>
    <t>2.Data keuangan dan laporan pertanggung jawaban</t>
  </si>
  <si>
    <t>Data  pencatatan pelaporan pertanggung jawaban  keuangan ke Dinkes Kab/Kota,penerimaan dan pengeluaran , realisasi capaian keuangan yang disertai bukti</t>
  </si>
  <si>
    <t>Data dan laporan  tidak lengkap, belum ada analisa, rencana  tindak lanjut, tindak lanjut dan evaluasi</t>
  </si>
  <si>
    <t xml:space="preserve">Data/laporan lengkap,analisa  sebagian ada , rencana  tindak lanjut, tindak lanjut dan evaluasi belum ada </t>
  </si>
  <si>
    <t>Data /laporan ada, analisa lengkap dengan rencana tindak lanjut, tindak lanjut dan evaluasi</t>
  </si>
  <si>
    <t xml:space="preserve"> BLUD Puskesmas</t>
  </si>
  <si>
    <t>3. Tersedia dokumen administratif ( RBA,SPM,Tata Kelola, CALK/catatan akhir laporan keuangan, Surat pernyataan Kesanggupan, SK penetapan Kepala daerah)</t>
  </si>
  <si>
    <t>Data   pencatatan pelaporan pertanggung jawaban  pelaksanaan  BLUD puskesmas disertai Dokumentasi administratif BLUD dan bukti pelaksanaan</t>
  </si>
  <si>
    <t>Tidak ada dokumen</t>
  </si>
  <si>
    <t xml:space="preserve">Ada dokumen  administratif RBA,SPMa,surat pernyataan kesanggupan,SK penetapan kepala daerah belum diserta analisa dan bukti pencatatan keuangan serta dokumentasi </t>
  </si>
  <si>
    <t xml:space="preserve">Ada dokumen  administratif RBA,SPM,tata kelola,surat pernyataan kesanggupan,SK penetapan kepala daerah  belum  diserta bukti dan analisa masalah pencatatan keuangan dan dokumentasi </t>
  </si>
  <si>
    <t xml:space="preserve">Dokumen  administratif  lengkap RBA,SPM,tata kelola,surat pernyataan kesanggupan,SK penetapan kepala daerah  diserta bukti dan analisa masalah pencatatan keuangan dan dokumentasi </t>
  </si>
  <si>
    <t>Jumlah Nilai Kinerja Manajemen Keuangan  ( III)</t>
  </si>
  <si>
    <t xml:space="preserve"> </t>
  </si>
  <si>
    <t>4.Manajemen Sumber Daya Manusia</t>
  </si>
  <si>
    <t>1. Rencana Kebutuhan Tenaga (Renbut)</t>
  </si>
  <si>
    <t>Metode Penghitungan Kebutuhan SDM Kesehatan secara riil sesuai kompetensinya berdasarkan beban kerja sesuai aplikasi kemenkes</t>
  </si>
  <si>
    <r>
      <rPr>
        <rFont val="Times New Roman"/>
        <color rgb="FF000000"/>
        <sz val="10.0"/>
      </rPr>
      <t xml:space="preserve">Ada dokumen renbut, dengan hasil </t>
    </r>
    <r>
      <rPr>
        <rFont val="Times New Roman"/>
        <color rgb="FF000000"/>
        <sz val="10.0"/>
        <u/>
      </rPr>
      <t>&lt;</t>
    </r>
    <r>
      <rPr>
        <rFont val="Times New Roman"/>
        <color rgb="FF000000"/>
        <sz val="10.0"/>
      </rPr>
      <t xml:space="preserve"> 4 jenis nakes dari 9 nakes sesuai kebutuhan</t>
    </r>
  </si>
  <si>
    <r>
      <rPr>
        <rFont val="Times New Roman"/>
        <color rgb="FF000000"/>
        <sz val="10.0"/>
      </rPr>
      <t xml:space="preserve">Ada dokumen renbut, dengan hasil </t>
    </r>
    <r>
      <rPr>
        <rFont val="Times New Roman"/>
        <color rgb="FF000000"/>
        <sz val="10.0"/>
        <u/>
      </rPr>
      <t>&lt;</t>
    </r>
    <r>
      <rPr>
        <rFont val="Times New Roman"/>
        <color rgb="FF000000"/>
        <sz val="10.0"/>
      </rPr>
      <t xml:space="preserve"> 7 jenis nakes  (termasuk dokter, dokter gigi, bidan dan perawat) dari 9 nakes sesuai kebutuhan</t>
    </r>
  </si>
  <si>
    <r>
      <rPr>
        <rFont val="Times New Roman"/>
        <color rgb="FF000000"/>
        <sz val="10.0"/>
      </rPr>
      <t xml:space="preserve">Ada dokumen renbut, dengan hasil </t>
    </r>
    <r>
      <rPr>
        <rFont val="Times New Roman"/>
        <color rgb="FF000000"/>
        <sz val="10.0"/>
        <u/>
      </rPr>
      <t>&lt;</t>
    </r>
    <r>
      <rPr>
        <rFont val="Times New Roman"/>
        <color rgb="FF000000"/>
        <sz val="10.0"/>
      </rPr>
      <t xml:space="preserve"> 9 jenis nakes (termasuk dokter, dokter gigi, bidan dan perawat) sesuai kebutuhan</t>
    </r>
  </si>
  <si>
    <t>2.SK, uraian tugas pokok (tanggung jawab dan wewenang ) serta uraian tugas integrasi /tambahan</t>
  </si>
  <si>
    <t xml:space="preserve">Surat Keputusan Penanggung Jawab dengan uraian tugas pokok dan tugas tambahan jabatan karyawan </t>
  </si>
  <si>
    <t>Tidak ada SK tentang  Penanggung jawab dan uraian tugas</t>
  </si>
  <si>
    <t>Ada SK Penanggung Jawab dan  uraian tugas 50% karyawan</t>
  </si>
  <si>
    <t>Ada SK Penanggung Jawab dan  uraian tugas 75% karyawan</t>
  </si>
  <si>
    <t>Ada SK Penanggung Jawab dan  uraian tugas seluruh karyawan</t>
  </si>
  <si>
    <t>3. Data kepegawaian</t>
  </si>
  <si>
    <t xml:space="preserve"> data kepegawaian meliputi dokumentasi STR/SIP/SIPP/SIB/SIK/SIPA dan hasil pengembangan SDM ( sertifikat,Pelatihan, seminar, workshop, dll),a nalisa pemenuhan standar jumlah dan kompetensi  SDM di Puskesmas, rencana tindak lanjut, tindak lanjut dan evaluasi nya</t>
  </si>
  <si>
    <t xml:space="preserve">Data tidak lengkap, tidak ada analisa   , rencana  tindak lanjut, tindak lanjut dan evaluasi </t>
  </si>
  <si>
    <t xml:space="preserve">Data lengkap,analisa  sebagian ada , rencana  tindak lanjut, tindak lanjut dan evaluasi belum ada </t>
  </si>
  <si>
    <t>Data lengkap, analisa lengkap dengan rencana tindak lanjut, tindak lanjut dan evaluasi</t>
  </si>
  <si>
    <r>
      <rPr>
        <rFont val="Times New Roman"/>
        <b/>
        <color rgb="FF000000"/>
        <sz val="10.0"/>
      </rPr>
      <t>Jumlah Nilai Kinerja Manajemen Sumber Daya Manusia</t>
    </r>
    <r>
      <rPr>
        <rFont val="Times New Roman"/>
        <b val="0"/>
        <color rgb="FF000000"/>
        <sz val="10.0"/>
      </rPr>
      <t xml:space="preserve"> ( IV)</t>
    </r>
  </si>
  <si>
    <t>5. Manajemen Pelayanan  Kefarmasian</t>
  </si>
  <si>
    <t>1. SOP Pelayanan Kefarmasian</t>
  </si>
  <si>
    <t xml:space="preserve">SOP pengelolaan sediaan farmasi (perencanaan, permintaan/pengadaan, penerimaan, penyimpanan, distribusi, pencatatan dan pelaporan, dll) dan pelayanan farmasi klinik (penyiapan obat, penyerahan obat, pemberian informasi obat, konseling, evaluasi penggunaan obat, pemantauan terapi obat, dll) </t>
  </si>
  <si>
    <t>Tidak ada SOP</t>
  </si>
  <si>
    <t>Ada SOP, tidak lengkap</t>
  </si>
  <si>
    <t>Ada SOP, lengkap</t>
  </si>
  <si>
    <t>Ada SOP, lengkap, ada dokumentasi pelaksanaan SOP</t>
  </si>
  <si>
    <t>2. Sarana Prasarana Pelayanan Kefarmasian</t>
  </si>
  <si>
    <t>Sarana prasarana yang terstandar dalam pengelolaan sediaan farmasi (adanya pallet, rak obat, lemari obat, lemari narkotika psikotropika, lemari es untuk menyimpan obat, APAR, pengatur suhu, thermohigrometer, kartu stok, dll) dan sarana pendukung  farmasi klinik  ( alat peracikan obat, perkamen, etiket, dll)</t>
  </si>
  <si>
    <t>Tidak ada sarana prasarana</t>
  </si>
  <si>
    <t>Ada sarana prasarana, tidak lengkap sesuai kebutuhan</t>
  </si>
  <si>
    <t>Ada sarana prasarana, lengkap sesuai kebutuhan</t>
  </si>
  <si>
    <t>Ada sarana prasarana, lengkap sesuai kebutuhan, penggunaan sesuai SOP (kondisi terawat, bersih)</t>
  </si>
  <si>
    <t xml:space="preserve">3. Data dan informasi Pelayanan Kefarmasian </t>
  </si>
  <si>
    <t>Data dan informasi terkait pengelolaan sediaan farmasi (pencatatan kartu stok/sistem informasi data stok obat, laporan narkotika/psikotropika, LPLPO, laporan ketersediaan obat) maupun pelayanan farmasi klinik (dokumentasi PIO, Konseling, EPO, PTO, MESO, laporan POR, kesesuaian obat dengan Fornas) secara lengkap, rutin dan tepat waktu</t>
  </si>
  <si>
    <t xml:space="preserve">Data tidak lengkap, tidak ada analisa, tidak terarsip dengan baik, rencana tindak lanjut dan evaluasi belum ada </t>
  </si>
  <si>
    <t>Data lengkap, terarsip dengan baik, tidak ada analisa, tidak ada tindak lanjut dan evaluasi</t>
  </si>
  <si>
    <t>Data ada, terarsip dengan baik, analisa lengkap dengan rencana tindak lanjut dan evaluasi</t>
  </si>
  <si>
    <r>
      <rPr>
        <rFont val="Times New Roman"/>
        <b/>
        <color rgb="FF000000"/>
        <sz val="10.0"/>
      </rPr>
      <t xml:space="preserve">Jumlah Nilai Kinerja Manajemen Pelayanan Kefarmasian </t>
    </r>
    <r>
      <rPr>
        <rFont val="Times New Roman"/>
        <b val="0"/>
        <color rgb="FF000000"/>
        <sz val="10.0"/>
      </rPr>
      <t xml:space="preserve"> ( V)</t>
    </r>
  </si>
  <si>
    <t>1.6. Manajemen Pengelolaan Data dan Informasi di Puskesmas (Puskesmas sebagai bank data)</t>
  </si>
  <si>
    <t>1. Tersedia Tim KBK dan uraian tugas</t>
  </si>
  <si>
    <t>Tersedia SK Tim KBK dan Urain tugas lengkap</t>
  </si>
  <si>
    <t>Tidak ada Tim KBK</t>
  </si>
  <si>
    <t>Tersedia Tim KBK belum ada uraian tugas</t>
  </si>
  <si>
    <t>Tersedia Tim KBK dan uraian tugas</t>
  </si>
  <si>
    <t>Tersedia lengkap SK Tim KBK beserta Uraian tugasnya</t>
  </si>
  <si>
    <t>2. Dilakukan monitoring capaiak KBK setiap bulan minimal 1 kali dalam sebulan</t>
  </si>
  <si>
    <t>Monev KBK dilakukan setiap bulan dalam kurun waktu 12 bulan</t>
  </si>
  <si>
    <t>Tidak di lakukan</t>
  </si>
  <si>
    <t xml:space="preserve">Dilakukan 1  - 5 kali dalam satu tahun </t>
  </si>
  <si>
    <t>Dilakukan 6-11 kali dalam satu tahun</t>
  </si>
  <si>
    <t>Dilakukan 12 Kali dalam satu tahun</t>
  </si>
  <si>
    <t>3.Pelaporan INM melalui aplikasi Kemenkes</t>
  </si>
  <si>
    <t>Pelaporan data capaian INM ( Indikator Nasional Mutu) melalui Aplikasi Mutu Fasyankes Kemenkes sesuai jadwal pelaporanmasing-masing indikator</t>
  </si>
  <si>
    <t>Tidak ada data dan belum dilaporkan</t>
  </si>
  <si>
    <t>Ada data tidak lengkap , tidak sesuai jadwal yang ditentukan</t>
  </si>
  <si>
    <t>Ada data lengkap dengan analisa,dilaporkan tidak sesuai jadwal</t>
  </si>
  <si>
    <t>Ada data , lengkap dengan analisa, dilaporkan sesuai jadwal</t>
  </si>
  <si>
    <t>4. Pelaporan IKP melalui aplikasi Kemenkes</t>
  </si>
  <si>
    <t>Pelaporan  data IKP (InsidenKeselamatan Pasien) melalui Aplikasi Mutu Fasyankes Kemenkes setiap bulan</t>
  </si>
  <si>
    <t>Jumlah Nilai Kinerja Manajemen Pengelolaan data dan informasi (VI)</t>
  </si>
  <si>
    <t>Total Nilai Kinerja Administrasi dan Manajemen (I- VI)</t>
  </si>
  <si>
    <t>Rata-rata Kinerja Administrasi dan Manajemen</t>
  </si>
  <si>
    <t>Cara perhitungan :</t>
  </si>
  <si>
    <t xml:space="preserve">1. </t>
  </si>
  <si>
    <t>Mengisi pada kolom nilai hasil sesuai dengan kondisi manajemen dengan nilai yang sesuai pada skala penilaian</t>
  </si>
  <si>
    <t xml:space="preserve">2. </t>
  </si>
  <si>
    <t>Hasil akhir adalah rata-rata dari penjumlahan nilai hasil variabel manajemen</t>
  </si>
  <si>
    <t xml:space="preserve">3. </t>
  </si>
  <si>
    <t>Hasil rata-rata dikelompokan menjadi :</t>
  </si>
  <si>
    <r>
      <rPr>
        <rFont val="Book Antiqua"/>
        <color rgb="FF000000"/>
        <sz val="12.0"/>
      </rPr>
      <t xml:space="preserve">Baik = Nilai rata-rata </t>
    </r>
    <r>
      <rPr>
        <rFont val="Book Antiqua"/>
        <color rgb="FF000000"/>
        <sz val="12.0"/>
        <u/>
      </rPr>
      <t>&gt;</t>
    </r>
    <r>
      <rPr>
        <rFont val="Book Antiqua"/>
        <color rgb="FF000000"/>
        <sz val="12.0"/>
      </rPr>
      <t xml:space="preserve"> 8,5</t>
    </r>
  </si>
  <si>
    <t>Sedang = Nilai rata-rata 5,5 - 8,4</t>
  </si>
  <si>
    <t>Kurang = Nilai rata-rata &lt; 5,5</t>
  </si>
  <si>
    <t>PENGHITUNGAN PENILAIAN KINERJA UPAYA KESEHATAN MASYARAKAT ESENSIAL PUSKESMAS TAHUN 2025</t>
  </si>
  <si>
    <t>NO</t>
  </si>
  <si>
    <t>JENIS KEGIATAN</t>
  </si>
  <si>
    <t>DEFINISI  OPRESIONAL</t>
  </si>
  <si>
    <t xml:space="preserve">CARA PERHITUNGAN </t>
  </si>
  <si>
    <t>SATUAN</t>
  </si>
  <si>
    <t xml:space="preserve">SASARAN </t>
  </si>
  <si>
    <t>TERGET SASARAN (T)</t>
  </si>
  <si>
    <r>
      <rPr>
        <rFont val="Cambria"/>
        <b/>
        <color rgb="FF000000"/>
        <sz val="9.0"/>
      </rPr>
      <t xml:space="preserve">Target Per </t>
    </r>
    <r>
      <rPr>
        <rFont val="Cambria"/>
        <b/>
        <color rgb="FF000000"/>
        <sz val="14.0"/>
      </rPr>
      <t>Bulan</t>
    </r>
  </si>
  <si>
    <r>
      <rPr>
        <rFont val="Cambria"/>
        <b/>
        <color rgb="FF000000"/>
        <sz val="9.0"/>
      </rPr>
      <t xml:space="preserve">PENCAPAIAN PER </t>
    </r>
    <r>
      <rPr>
        <rFont val="Cambria"/>
        <b/>
        <color rgb="FF000000"/>
        <sz val="18.0"/>
      </rPr>
      <t>BULAN</t>
    </r>
  </si>
  <si>
    <t>PENCAPAIAN TOTAL (H)</t>
  </si>
  <si>
    <t>CAKUPAN</t>
  </si>
  <si>
    <t>KETERANGAN (Tercapai / Tidak Tercapai</t>
  </si>
  <si>
    <t>MASALAH</t>
  </si>
  <si>
    <t>ANALISA MASALAH</t>
  </si>
  <si>
    <t>RTL</t>
  </si>
  <si>
    <t>PEMBILANG</t>
  </si>
  <si>
    <t>PENYEBUT</t>
  </si>
  <si>
    <t>Abs</t>
  </si>
  <si>
    <t>%</t>
  </si>
  <si>
    <t>SUBVARIABEL (%)</t>
  </si>
  <si>
    <t>VARIABEL (%)</t>
  </si>
  <si>
    <t>12 =(10/8)</t>
  </si>
  <si>
    <t xml:space="preserve">UPAYA KESEHATAN MASYARAKAT ESENSIAL </t>
  </si>
  <si>
    <t>I</t>
  </si>
  <si>
    <t xml:space="preserve">PELAYANAN PROMOSI KESEHATAN </t>
  </si>
  <si>
    <t>1.1. Tatanan Sehat</t>
  </si>
  <si>
    <t>Rumah Tangga Sehat yang memenuhi 10 indikator PHBS</t>
  </si>
  <si>
    <t>Rumah Tangga (RT) yang dikaji/dilaksanakan survey PHBS tatanan RT di wilayah kerja Puskesmas dan memenuhi 10 indikator PHBS pada kurun waktu satu tahun</t>
  </si>
  <si>
    <t>Jumlah Rumah Tangga yang memenuhi 10 indikator PHBS</t>
  </si>
  <si>
    <t>Jumlah sasaran Rumah Tangga yang dikaji/dilaksanakan survey PHBS dikali 100%</t>
  </si>
  <si>
    <t>rumah tangga</t>
  </si>
  <si>
    <t>Institusi Pendidikan yang memenuhi 8 indikator PHBS</t>
  </si>
  <si>
    <t>Institusi Pendidikan (SD/MI, SMP/MTs,) yang dikaji/dilaksanakan survey PHBS tatanan Instistusi Pendidikan di wilayah kerja Puskesmas dan memenuhi 8 indikator PHBS pada kurun waktu satu tahun</t>
  </si>
  <si>
    <t>Jumlah Institusi Pendidikan yang memenuhi 8 indikator PHBS</t>
  </si>
  <si>
    <t>Jumlah sasaran Institusi Pendidikan yang dikaji/dilaksanakan survey PHBS dikali 100%</t>
  </si>
  <si>
    <t>institusi pendidikan</t>
  </si>
  <si>
    <t>Pondok Pesantren yang memenuhi 16-18 indikator PHBS Pondok Pesantren</t>
  </si>
  <si>
    <t>Pondok Pesantren yang dikaji/dilaksanakan survey PHBS tatanan Pondok Pesantren  di wilayah kerja Puskesmas dan memenuhi 16-18 indikator PHBS Pondok Pesantren pada kurun waktu satu tahun</t>
  </si>
  <si>
    <t>Jumlah Pondok Pesantren yang memenuhi 16-18 indikator PHBS</t>
  </si>
  <si>
    <t>Jumlah sasaran Pondok Pesantren yang dikaji/dilaksanakan survey PHBS di kali 100%</t>
  </si>
  <si>
    <t>ponpes</t>
  </si>
  <si>
    <t>Banyaknya Kegiatan Yang Berbenturan di Waktu yang bersamaan</t>
  </si>
  <si>
    <t>Mengorganisir waktu agar semua target tercapai</t>
  </si>
  <si>
    <t>1.2. Intervensi/Penyuluhan</t>
  </si>
  <si>
    <t>Kegiatan intervensi pada Kelompok Rumah Tangga</t>
  </si>
  <si>
    <t>Kelompok rumah tangga yang telah diintervensi terkait 10 indikator PHBS baik dengan penyuluhan kelompok dan atau bentuk intervensi lain (dengan metode apapun) oleh petugas Puskemas setiap bulan</t>
  </si>
  <si>
    <t>Jumlah intervensi/penyuluhan pada rumah tangga yang disurvey PHBS</t>
  </si>
  <si>
    <t>Jumlah intervensi/penyuluhan pada seluruh rumah tangga dikali 100%</t>
  </si>
  <si>
    <t>kali</t>
  </si>
  <si>
    <t xml:space="preserve">Kegiatan intervensi pada Institusi Pendidikan </t>
  </si>
  <si>
    <t>Institusi Pendidikan (SD/MI, SMP/MTs) yang telah diintervensi terkait 8 indikator PHBS baik dengan penyuluhan dan atau bentuk intervensi lain (dengan metode apapun) oleh petugas Puskesmas setiap bulan</t>
  </si>
  <si>
    <t>Jumlah intervensi/penyuluhan pada institusi pendidikan yang disurvei PHBS</t>
  </si>
  <si>
    <t>Jumlah intervensi/penyuluhan pada seluruh institusi pendidikan dikali 100%</t>
  </si>
  <si>
    <t xml:space="preserve">Kegiatan intervensi pada Pondok Pesantren </t>
  </si>
  <si>
    <t>Pondok Pesantren yang telah diintervensi terkait PHBS baik dengan penyuluhan dan atau bentuk intervensi lain (dengan metode apapun) oleh petugas Puskesmas di setiap bulan</t>
  </si>
  <si>
    <t>Jumlah intervensi/penyuluhan pada pondok pesantren yang disurvei PHBS</t>
  </si>
  <si>
    <t>Jumlah intervensi/penyuluhan pada seluruh pondok pesantren dikali 100%</t>
  </si>
  <si>
    <t>pondok pesantren</t>
  </si>
  <si>
    <t>1.3. Pengembangan UKBM</t>
  </si>
  <si>
    <t xml:space="preserve">Posyandu PURI (Purnama Mandiri) </t>
  </si>
  <si>
    <t>Posyandu yang berstrata Purnama dan Mandiri di wilayah kerja Puskesmas dalam waktu 1 tahun</t>
  </si>
  <si>
    <t>Jumlah Posyandu Purnama dan Mandiri</t>
  </si>
  <si>
    <t>Jumlah Posyandu dikali 100%</t>
  </si>
  <si>
    <t>Posyandu</t>
  </si>
  <si>
    <t>Pembinaan Posyandu Tiap Bulan</t>
  </si>
  <si>
    <t>Posyandu Aktif</t>
  </si>
  <si>
    <t>Posyandu melakukan kegiatan minimal 10 kali/ Tahun, Memiliki Minimal 5 kader, 3 dari 4 layanan ( KIA, GIZI, Imunisasi, KB ) Memenuhi cakupan 50% sebanyak 10 Bulan dalam satu tahun, Meliki Peralatan Pertumbuhan dan Perkemabangan, ada kegiatan Pengemabangan minila 1 kegiatan ( Misalnya Pos PAUD, Kesehatan Reprodusi Remaja, Kesehatan Usia Kerja, Kesehatan Lansia, Toga, Pengendalian Penyakit dan Kesehatan Lingkungan )</t>
  </si>
  <si>
    <t>Jumlah Posyandu Aktif</t>
  </si>
  <si>
    <t>Jumlah sasaran Posyandu di Wilayah Puskesmas dikali 100%</t>
  </si>
  <si>
    <t>Dibulan April bertepatan dengan Lebaran Idul Fitri ada 5 posyandu yang meliburkan posyandunya</t>
  </si>
  <si>
    <t>1.4. Pengembangan Desa siaga Aktif</t>
  </si>
  <si>
    <t xml:space="preserve">Kelurahan Siaga Aktif </t>
  </si>
  <si>
    <t>Kelurahan Siaga Aktif dengan Strata Pratama, Madya, Purnama dan Mandiri di wilayah kerja Puskesmas pada kurun waktu satu tahun</t>
  </si>
  <si>
    <t xml:space="preserve">Jumlah Kelurahan Siaga Aktif  dengan Strata Pratama, Madya, Purnama dan Mandiri </t>
  </si>
  <si>
    <t>Jumlah total kelurahan dikali 100%</t>
  </si>
  <si>
    <t>kelurahan</t>
  </si>
  <si>
    <t>Kelurahan hanya memiliki SK saja, hanya saja tidak melaksanakan kegiatan kelurahan siaga aktif</t>
  </si>
  <si>
    <t>Mendampingi pelaksanaan Survei Mawas Diri dan Musyawarah Masyarakat Desa tentang kesehatan</t>
  </si>
  <si>
    <t>Jumlah kelurahan yang didampingi pelaksanaan SMD dan MMD pada kurun waktu satu tahun</t>
  </si>
  <si>
    <t>Jumlah kelurahan yang didampingi</t>
  </si>
  <si>
    <t>1.5. Promosi Kesehatan dan Pemberdayaan Masyarakat</t>
  </si>
  <si>
    <t>Pelaksanaan GERMAS (Gerakan Masyarakat Hidup Sehat)</t>
  </si>
  <si>
    <t>Promosi Kesehatan program GERMAS yang dilaksanakan di dalam gedung maupun luar gedung Puskesmas minimal 12 (dua belas) kali setiap tahun</t>
  </si>
  <si>
    <t>Jumlah kegiatan promosi kesehatan pelaksanaan GERMAS di dalam gedung dan luar gedung Puskesmas</t>
  </si>
  <si>
    <t>Jumlah promosi kesehatan yang dilakukan di dalam gedung dan luar gedung Puskesmas dikali 100%</t>
  </si>
  <si>
    <t>Pelaksanaan GERMAS minimal 5 (lima) tema</t>
  </si>
  <si>
    <t>Promosi Kesehatan program GERMAS yang dilaksanakan di dalam gedung maupun luar gedung Puskesmas minimal 5 (lima) tema setiap tahun</t>
  </si>
  <si>
    <t>Jumlah tema promosi kesehatan pelaksanaan GERMAS di dalam gedung dan luar gedung Puskesmas</t>
  </si>
  <si>
    <t>Jumlah tema promosi kesehatan yang dilakukan di dalam gedung dan luar gedung Puskesmas dikali 100%</t>
  </si>
  <si>
    <t>tema</t>
  </si>
  <si>
    <t>Penggalangan dukungan Ormas/dunia usaha/kelompok potensial dalam pelaksanaan GERMAS</t>
  </si>
  <si>
    <t>Ormas/dunia usaha/kelompok potensial yang berperan serta dalam pelaksanaan GERMAS minimal 1 (satu) ormas/dunia usaha/kelompok potensial setiap tahun</t>
  </si>
  <si>
    <t>Jumlah ormas/dunia usaha/kelompok potensial yang berperan serta dalam pelaksanaan GERMAS</t>
  </si>
  <si>
    <t>Jumlah ormas/dunia usaha/kelompok potensial di wilayah kerja puskesmas dikali 100%</t>
  </si>
  <si>
    <t>ormas/dunia usaha/kelompok potensial</t>
  </si>
  <si>
    <t>Penggalangan kerja sama dan peningkatan kapasitas Saka Bhakti Husada (SBH)</t>
  </si>
  <si>
    <t>Pembinaan dan pelaksanaan kegiatan yang dilakukan oleh petugas Puskesmas dan Saka Bhakti Husada (SBH) minimal 30 kali dalam satu tahun</t>
  </si>
  <si>
    <t>Jumlah pembinaan dan kegiatan oleh Puskesmas dan SBH</t>
  </si>
  <si>
    <t>jumlah pembinaan dan kegiatan oleh puskesmas dikali 100%</t>
  </si>
  <si>
    <t>Tidak Adanya SBH di Wilayah Kerja</t>
  </si>
  <si>
    <t>II</t>
  </si>
  <si>
    <t xml:space="preserve">PELAYANAN KESEHATAN LINGKUNGAN </t>
  </si>
  <si>
    <r>
      <rPr>
        <rFont val="Cambria"/>
        <b/>
        <color rgb="FF000000"/>
        <sz val="9.0"/>
      </rPr>
      <t xml:space="preserve">2.1.Penyehatan Air </t>
    </r>
    <r>
      <rPr>
        <rFont val="Cambria"/>
        <b val="0"/>
        <color rgb="FF000000"/>
        <sz val="9.0"/>
      </rPr>
      <t> </t>
    </r>
  </si>
  <si>
    <t xml:space="preserve">Pengawasan Sarana Air Bersih ( SAB ) </t>
  </si>
  <si>
    <t xml:space="preserve"> Monitoring/ Inspeksi Sanitasi/ IS terhadap Sarana Air Bersih (SAB),yaitu jaringan perpipaan, (PDAM, sambungan rumah, hidran umum, kran umum), sumur (sumur pompa tangan, sumur bor dengan pompa, sumur gali terlindung, sumur gali dengan pompa),  Perlindungan Mata Air (PMA), Penampungan Air Hujan (PAH) yang disebut sebagai sistim penyediaan air bersih (SPAM)  di wilayah kerja Puskesmas selama kurun waktu tertentu.</t>
  </si>
  <si>
    <t xml:space="preserve">Jumlah SAB yang di IS </t>
  </si>
  <si>
    <t xml:space="preserve"> Jumlah SAB yang ada dikali 100 %</t>
  </si>
  <si>
    <t>SAB</t>
  </si>
  <si>
    <t>SAB yang memenuhi syarat kesehatan</t>
  </si>
  <si>
    <t xml:space="preserve">SAB dimana hasil Inspeksi Sanitasi (IS) secara teknis sudah memenuhi syarat kesehatan (kategori resiko rendah dan sedang), sehingga aman untuk dipakai kebutuhan sehari-hari (termasuk untuk kebutuhan makan dan minum) di wilayah kerja Puskesmas pada kurun waktu tertentu </t>
  </si>
  <si>
    <t xml:space="preserve">Jumlah SAB yang di IS dan memenuhi syarat kesehatan </t>
  </si>
  <si>
    <t xml:space="preserve"> Jumlah SAB yang di inspeksi Sanitasi dikali  100 %</t>
  </si>
  <si>
    <t>Rumah tangga yang memiliki akses terhadap SAB</t>
  </si>
  <si>
    <t>RT yang memiliki akses terhadap SAB (mudah mendapatkan air bersih yang berasal dari SAB terdekat, tidak harus memiliki SAB sendiri, bisa dari SAB umum, kerabat dekat, tetangga dll) di wilayah kerja Puskesmas pada kurun waktu tertentu</t>
  </si>
  <si>
    <t xml:space="preserve">Jumlah RT yang memiliki akses SAB  </t>
  </si>
  <si>
    <t xml:space="preserve"> Jumlah RT yang ada dikali 100 %</t>
  </si>
  <si>
    <t>KK</t>
  </si>
  <si>
    <r>
      <rPr>
        <rFont val="Cambria"/>
        <b/>
        <color rgb="FF000000"/>
        <sz val="9.0"/>
      </rPr>
      <t>2.2.Penyehatan Makanan dan Minuman</t>
    </r>
    <r>
      <rPr>
        <rFont val="Cambria"/>
        <b val="0"/>
        <color rgb="FF000000"/>
        <sz val="9.0"/>
      </rPr>
      <t> </t>
    </r>
  </si>
  <si>
    <t xml:space="preserve">Pembinaan Tempat Pengelolaan Makanan ( TPM ) </t>
  </si>
  <si>
    <t xml:space="preserve">Monitoring/ Inspeksi Kesehatan Lingkungan (IKL) Tempat Pengelolaan Makanan (TPM) minimal 1 kali setahun dengan sasaran :                                                  1. Jasa Boga / Katering;                                                       2. Rumah Makan / Restoran                                         3. DAM (Depot Air Minum)                                        4. Kantin / sentra makanan jajanan                               5. Makanan Jajanan pada kurun waktu tertentu </t>
  </si>
  <si>
    <t xml:space="preserve">Jumlah TPM yang di IKL  </t>
  </si>
  <si>
    <t xml:space="preserve"> Jumlah TPM yang ada dikali 100 %</t>
  </si>
  <si>
    <t>TPM</t>
  </si>
  <si>
    <t xml:space="preserve">TPM yang memenuhi syarat kesehatan </t>
  </si>
  <si>
    <t>TPM yang dari segi fisik (sanitasi), penjamah, kualitas makanan memenuhi syarat tidak berpotensi menimbulkan kontaminasi atau dampak negatif kesehatan, lebih valid apabila disertai dengan bukti hasil Inspeksi sanitasi dan sertifikat laik hygiene sanitasi selama di wilayah kerja Puskesmas pada kurun waktu tertentu</t>
  </si>
  <si>
    <t xml:space="preserve">Jumlah TPM yang memenuhi syarat kesehatan  </t>
  </si>
  <si>
    <t>Jumlah TPM yang dibina dikali 100 %</t>
  </si>
  <si>
    <r>
      <rPr>
        <rFont val="Cambria"/>
        <b/>
        <color rgb="FF000000"/>
        <sz val="9.0"/>
      </rPr>
      <t xml:space="preserve">2.3. Penyehatan Perumahan dan Sanitasi Dasar </t>
    </r>
    <r>
      <rPr>
        <rFont val="Cambria"/>
        <b val="0"/>
        <color rgb="FF000000"/>
        <sz val="9.0"/>
      </rPr>
      <t> </t>
    </r>
  </si>
  <si>
    <t xml:space="preserve">Pembinaan sanitasi perumahan  </t>
  </si>
  <si>
    <t xml:space="preserve">Monitoring/ Inspeksi Sanitasi/Inspeksi Kesehatan Lingkungan (IS/IKL)  rumah yang terindikasi tidak memenuhi syarat kesehatan wilayah kerja Puskesmas pada kurun waktu tertentu.                                             </t>
  </si>
  <si>
    <t xml:space="preserve">Jumlah rumah yang tidak memenuhi syarat yang di IS </t>
  </si>
  <si>
    <t>Jumlah seluruh  rumah yang tidak memenuhi syarat kesehatan dikali 100 %</t>
  </si>
  <si>
    <t>Rumah</t>
  </si>
  <si>
    <t xml:space="preserve">Rumah yang memenuhi syarat kesehatan </t>
  </si>
  <si>
    <r>
      <rPr>
        <rFont val="Cambria"/>
        <color rgb="FF000000"/>
        <sz val="9.0"/>
      </rPr>
      <t>Kondisi rumah yang memenuhi syarat kesehatan sesuai standart yang ditentukan meliputi media atau parameter : air, udara, pangan, tanah, sarana, bangunan dan vektor penyakit</t>
    </r>
    <r>
      <rPr>
        <rFont val="Cambria"/>
        <b/>
        <color rgb="FF000000"/>
        <sz val="9.0"/>
      </rPr>
      <t xml:space="preserve"> </t>
    </r>
  </si>
  <si>
    <t xml:space="preserve">Jumlah rumah yang memenuhi syarat kesehatan tahun sebelumnya ditambah rumah yang memenuhi syarat hasil IS/IKL  tahun ini </t>
  </si>
  <si>
    <t xml:space="preserve">Jumlah rumah yang ada dikali 100 % </t>
  </si>
  <si>
    <r>
      <rPr>
        <rFont val="Cambria"/>
        <b/>
        <color rgb="FF000000"/>
        <sz val="9.0"/>
      </rPr>
      <t xml:space="preserve">2.4.Pembinaan Tempat-Tempat Umum ( TTU ) </t>
    </r>
    <r>
      <rPr>
        <rFont val="Cambria"/>
        <b val="0"/>
        <color rgb="FF000000"/>
        <sz val="9.0"/>
      </rPr>
      <t> </t>
    </r>
  </si>
  <si>
    <t>Pembinaan sarana TTU Prioritas</t>
  </si>
  <si>
    <r>
      <rPr>
        <rFont val="Cambria"/>
        <color rgb="FF000000"/>
        <sz val="9.0"/>
      </rPr>
      <t xml:space="preserve">Monitoring /Inspeksi Sanitasi dan pembinaan yang meliputi  rekomendasi teknis, dll terhadap penanggung jawab dan petugas. TTU Prioritas (Puskesmas, SD, SLTP) di wilayah kerja Puskesmas pada kurun waktu tertentu.              </t>
    </r>
    <r>
      <rPr>
        <rFont val="Cambria"/>
        <b/>
        <color rgb="FF000000"/>
        <sz val="9.0"/>
      </rPr>
      <t xml:space="preserve"> </t>
    </r>
  </si>
  <si>
    <t xml:space="preserve">Jumlah TTU Prioritas yang dibina </t>
  </si>
  <si>
    <t>Jumlah TTU Prioritas yang ada dikali 100 %</t>
  </si>
  <si>
    <t>TTU</t>
  </si>
  <si>
    <t xml:space="preserve">TTU Prioritas  yang memenuhi syarat kesehatan </t>
  </si>
  <si>
    <t>TTU prioritas yang memenuhi syarat kesehatan sesuai dengan pedoman yang ada, dimana secara teknis cukup aman untuk dipergunakan dan tidak memiliki resiko negatif terhadap pengguna, petugas dan lingkungan sekitar di wilayah kerja Puskesmas pada kurun waktu tertentu</t>
  </si>
  <si>
    <t>Jumlah TTU Prioritas yang memenuhi syarat kesehatan dibagi jumlah TTU Prioritas yang dibina/ yang diperiksa dikali 100 %</t>
  </si>
  <si>
    <r>
      <rPr>
        <rFont val="Cambria"/>
        <b/>
        <color rgb="FF000000"/>
        <sz val="9.0"/>
      </rPr>
      <t>2.5.Yankesling (Klinik Sanitasi)</t>
    </r>
    <r>
      <rPr>
        <rFont val="Cambria"/>
        <b val="0"/>
        <color rgb="FF000000"/>
        <sz val="9.0"/>
      </rPr>
      <t> </t>
    </r>
  </si>
  <si>
    <t>Konseling Sanitasi</t>
  </si>
  <si>
    <t xml:space="preserve">Pelayanan berupa konseling sanitasi yang diberikan kepada pasien/penderita Penyakit yang Berbasis Lingkungan (PBL), yaitu  ISPA, TBC, DBD, malaria, chikungunya, flu burung, filariasis, kecacingan, diare, kulit,  keracunan makanan dan peptisida di wilayah kerja Puskesmas pada kurun waktu tertentu.  </t>
  </si>
  <si>
    <t xml:space="preserve">Jumlah pasien PBL yang dikonseling </t>
  </si>
  <si>
    <t>Jumlah Pasien PBL di wilayah Puskesmas  pada bulan yang sama dikali 100 % .</t>
  </si>
  <si>
    <t>Pasien</t>
  </si>
  <si>
    <t xml:space="preserve">Inspeksi Sanitasi PBL </t>
  </si>
  <si>
    <t xml:space="preserve">Inspeksi Sanitasi/Inspeksi Kesehatan Lingkungan terhadap sarana pasien PBL yang telah dikonseling </t>
  </si>
  <si>
    <t xml:space="preserve">Jumlah IS sarana pasien PBL yang dikonseling </t>
  </si>
  <si>
    <t>Jumlah pasien yang dikonseling dikali 100%</t>
  </si>
  <si>
    <t>pasien</t>
  </si>
  <si>
    <t>Intervensi terhadap pasien PBL yang di IS</t>
  </si>
  <si>
    <t>Pasien PBL menindaklanjuti hasil inspeksi</t>
  </si>
  <si>
    <t xml:space="preserve">Jumlah pasien PBL yang menindaklanjuti hasil inspeksi </t>
  </si>
  <si>
    <t>Jumlah  pasien PBL yang di IS dikali 100%</t>
  </si>
  <si>
    <r>
      <rPr>
        <rFont val="Cambria"/>
        <b/>
        <color rgb="FF000000"/>
        <sz val="9.0"/>
      </rPr>
      <t>2.6. Sanitasi Total Berbasis Masyarakat ( STBM ) = Pemberdayaan Masyarakat</t>
    </r>
    <r>
      <rPr>
        <rFont val="Cambria"/>
        <b val="0"/>
        <color rgb="FF000000"/>
        <sz val="9.0"/>
      </rPr>
      <t> </t>
    </r>
  </si>
  <si>
    <t>KK memiliki Akses terhadap jamban sehat</t>
  </si>
  <si>
    <t>Kepala Keluarga  (KK) yang memiliki akses jamban sehat apabila KK tersebut dengan mudah dapat menjangkau dan memanfaatkan jamban terdekat /mengakses terhadap jamban sehat di wilayah kerja Puskesmas dalam waktu 1 (satu) tahun berjalan</t>
  </si>
  <si>
    <t xml:space="preserve">Jumlah KK yang memiliki akses jamban sehat </t>
  </si>
  <si>
    <t>Jumlah KK yang ada dikali 100 %</t>
  </si>
  <si>
    <t>Desa/kelurahan yang sudah ODF</t>
  </si>
  <si>
    <r>
      <rPr>
        <rFont val="Cambria"/>
        <color rgb="FF000000"/>
        <sz val="9.0"/>
      </rPr>
      <t>Desa/Kelurahan yang masyarakatnya sudah tidak ada yang berperilaku buang air besar di sembarangan tempat tetapi sudah buang air besar di tempat yang terpusat/jamban sehat pada kurun waktu tertentu. Setiap Puskesmas minimal bisa menciptakan 1 (satu) desa ODF (</t>
    </r>
    <r>
      <rPr>
        <rFont val="Cambria"/>
        <i/>
        <color rgb="FF000000"/>
        <sz val="9.0"/>
      </rPr>
      <t>Open Defecation Free</t>
    </r>
    <r>
      <rPr>
        <rFont val="Cambria"/>
        <color rgb="FF000000"/>
        <sz val="9.0"/>
      </rPr>
      <t>) setiap tahunnya</t>
    </r>
  </si>
  <si>
    <t xml:space="preserve">Jumlah Desa/Kelurahan yang sudah ODF </t>
  </si>
  <si>
    <t xml:space="preserve">Jumlah desa/kelurahan yang ada dikali 100 %  </t>
  </si>
  <si>
    <t>Desa/Kel</t>
  </si>
  <si>
    <t>Jamban Sehat</t>
  </si>
  <si>
    <t>Jamban yang: dapat mencegah kontaminasi ke badan air, dapat mencegah kontak antara manusia dan tinja, tinja di tempat yang tertutup, dapat mengurangi resiko terjadinya penularan penyakit akibat terjadinya kontaminasi terhadap lingkungan sekitar, tidak berbau dan mudah dibersihkan, lubang kloset tidak berhubungan langsung dengan kotoran (sistem leher angsa, ada septic tank dll)</t>
  </si>
  <si>
    <t xml:space="preserve">Jumlah jamban sehat yang memenuhi syarat kesehatan </t>
  </si>
  <si>
    <t>Jumlah rumah  yang ada dikali 100 %</t>
  </si>
  <si>
    <t>Jamban</t>
  </si>
  <si>
    <t xml:space="preserve">Pelaksanaan Kegiatan STBM di Puskesmas </t>
  </si>
  <si>
    <t>Kegiatan pemberdayaan masyarakat desa/kelurahan dengan pendekatan STBM 5 Pilar yaitu :                                                                                      1. Tidak buang air besar di sembarang tempat,                                                2. Cuci tangan pakai sabun,                                              3. Mengelola air minum dan makanan yang aman,                                                  4. Mengelola sampah dengan benar;                                      5. Mengelola limbah cair rumah tangga dengan aman</t>
  </si>
  <si>
    <t xml:space="preserve">Jumlah Desa/ Kelurahan yang melakssanakan STBM 5 Pilar </t>
  </si>
  <si>
    <t>Jumlah Desa/ Kelurahan yang ada dikali 100 %</t>
  </si>
  <si>
    <t>III</t>
  </si>
  <si>
    <t>PELAYANAN PENCEGAHAN DAN PENGENDALIAN PENYAKIT</t>
  </si>
  <si>
    <t>A</t>
  </si>
  <si>
    <t xml:space="preserve">PENYAKIT MENULAR </t>
  </si>
  <si>
    <t>KUSTA</t>
  </si>
  <si>
    <t>RFT penderita Kusta</t>
  </si>
  <si>
    <t>Release From Treatment (RFT) bila penderita baru tipe PB 1 (satu) tahun sebelumnya dan tipe MB 2 (dua) tahun sebelumnya menyelesaikan pengobatan tepat waktu di wilayah kerja Puskesmas pada kurun waktu tertentu</t>
  </si>
  <si>
    <t xml:space="preserve">Jumlah penderita baru PB 1 (satu) tahun sebelumnya dan MB (dua) tahun sebelumnya menyelesaikan pengobatan tepat waktu dibagi </t>
  </si>
  <si>
    <t>Jumlah penderit baru ( PB ) 1 tahun sebelumnya dan MB 2 tahun sebelumnya yang mulai pengebotan di kali 100%</t>
  </si>
  <si>
    <t>Kasus</t>
  </si>
  <si>
    <t>Pemeriksaan kontak dari kasus kusta baru</t>
  </si>
  <si>
    <t>Pemeriksaan kontak serumah dan tetangga sejumlah lebih kurang 10 (sepuluh) rumah disekitar penderita Kusta baru yang diperiksa. Dengan asumsi jumlah kontak yang ada disekitar penderita sejumlah 25 orang di wilayah kerja Puskesmas pada kurun waktu tertentu</t>
  </si>
  <si>
    <t>Jumlah kontak dari kasus kusta baru yang diperiksa dalam 1 (satu) tahun dibagi jumlah kontak dari kusta baru seluruhnya dikali 100 %</t>
  </si>
  <si>
    <t>Jumlah kontak dari kusta baru seluruhnya dikali 100%</t>
  </si>
  <si>
    <t>kss</t>
  </si>
  <si>
    <t>ISPA</t>
  </si>
  <si>
    <t xml:space="preserve">Pemuan penderita Pneumonia balita </t>
  </si>
  <si>
    <t>Kasus Pneumonia balita yang ditemukan dan diberikan tatalaksana sesuai standar di wilayah kerja Puskesmas pada kurun waktu tertentu</t>
  </si>
  <si>
    <t xml:space="preserve">Jumlah penderita Pneumonia balita yang ditangani </t>
  </si>
  <si>
    <t>Target balita dikali 100%, Target Balita = 2,86% X ( 10% X jumlah Pendududk )    (112)</t>
  </si>
  <si>
    <t>Balita</t>
  </si>
  <si>
    <t>TB PARU (SPM 11)</t>
  </si>
  <si>
    <t>Terduga TBC yang mendapatkan pelayanan TBC standart</t>
  </si>
  <si>
    <t>Terduga TBC adalah orang yang mempunyai gejala utama batuk minimal 2 minggu dan atau mendapatkan pemeriksaan penunjang (SPM 11)</t>
  </si>
  <si>
    <t xml:space="preserve">Jumlah orang terduga TBC yang mendapatkan pelayanan TBC sesuai standart dalam kurun waktu tertentu </t>
  </si>
  <si>
    <t>Target orang dengan TBC yang ada di wilayah kerja Puskesmas pada kururn waktu 1 Tahun di kali 100%</t>
  </si>
  <si>
    <t>Penderita</t>
  </si>
  <si>
    <t>DBD</t>
  </si>
  <si>
    <t>Angka Bebas Jentik (ABJ)</t>
  </si>
  <si>
    <t>Rumah yang bebas jentik di wilayah kerja Puskesmas pada kurun waktu tertentu</t>
  </si>
  <si>
    <t xml:space="preserve">Jumlah rumah bebas jentik </t>
  </si>
  <si>
    <t xml:space="preserve"> jumlah rumah yang diperiksa jentiknya dikali 100%</t>
  </si>
  <si>
    <t>Rumah ( 2200 rumah (30RT) = ABJ &gt;95%</t>
  </si>
  <si>
    <t>DIARE</t>
  </si>
  <si>
    <t>1.Penggunaan oralit pada balita diare</t>
  </si>
  <si>
    <t>Penderita diare balita yang berobat mendapat oralit di sarana kesehatan dan kader di wilayah kerja Puskesmas pada kurun waktu tertentu</t>
  </si>
  <si>
    <t xml:space="preserve">Jumlah penderita diare balita yang diberi oralit, minimal pemberian oralit 6 sachet di sarana kesehatan </t>
  </si>
  <si>
    <t>Total penderita diare balita dikali 100%</t>
  </si>
  <si>
    <t>2.Penggunaan Zinc pada balita diare</t>
  </si>
  <si>
    <t>Penderita diare balita yang diberi tablet Zinc di wilayah kerja Puskesmas pada kurun waktu tertentu</t>
  </si>
  <si>
    <t xml:space="preserve">Jumlah penderita diare balita yang diberi tablet Zinc, minimal pemberian zinc 10 tablet di sarana kesehatan </t>
  </si>
  <si>
    <t>3. Pelayanan Kegiatan layanan rehidrasi oral  aktif ( LROA )</t>
  </si>
  <si>
    <t>LROA aktif bila melakukan minimal 2 (dua) dari 6 kegiatan LROA, yaitu                    1. layanan konseling rehidrasi diare/promosi upaya rehidrasi oral dan pemberian Zinc                                      2. Observasi penderita diare dengan dehidrasi ringan samapai sedang paling sedikit 3 (tiga) jam atau lebih</t>
  </si>
  <si>
    <t>Kegiatan LROA secara terus menerus dalam 3 bulan terakhir dalam periode pelaporan tahun berjalan</t>
  </si>
  <si>
    <t>MALARIA</t>
  </si>
  <si>
    <t>Penderita Positif Malaria yang diobati sesuai standar ( ACT )</t>
  </si>
  <si>
    <t xml:space="preserve">Jumlah penderita Malaria yang mendapat pengobatan ACT sesuai jenis Plasmodium </t>
  </si>
  <si>
    <t>Jumlah kasus malaria di kali 100%</t>
  </si>
  <si>
    <t>PENCEGAHAN DAN PENANGGULANGAN RABIES</t>
  </si>
  <si>
    <t xml:space="preserve">Orang dengan Kasus Gigitan HPR (Hewan Penular Rabies) yang ditanganani sesuai Standar Tatalaksana Kasus GHPR </t>
  </si>
  <si>
    <t>Kasus gigitan HPR yang mendapatkan pelayanan sesuai Standar tatalaksana dan atau Vaksinasi Anti Rabies (VAR) di wilayah kerja  dan atau luar wilayah kerja Puskesmas pada kurun waktu tertentu</t>
  </si>
  <si>
    <t xml:space="preserve">Jumlah orang dengan kasus Gigitan HPR yang mendapat pelayanan sesuai standar tatalasanan kasus gigitan HPR dan atau VAR </t>
  </si>
  <si>
    <t>Jumlah  orang dengan kasus Gigitan HPR DIKALI 100%. Catatan : tidak dihitung sebagai pembagi bila tidak ada kasus rabies</t>
  </si>
  <si>
    <t>HIV/ AIDS</t>
  </si>
  <si>
    <t>Orang yang beresiko terinfeksi HIV mendapatkan Pelayanan HIV Sesuai standar</t>
  </si>
  <si>
    <t xml:space="preserve">Setiap orang yang beresiko terinfeksi HIV ((Ibu Hamil, pasien TBC, pasien IMS, LSL, WPS, Waria, pengguna NAPZA (Penasun), Pasangan testing dan Warga Binaan Pemasyarakatan (WBP)) mendapatkan Pelayanan HIV Sesuai Standar oleh tenaga kesehatan sesuai kewenangannya di puskesmas dan jaringannya serta lapas/rutan narkotika (SPM 12) </t>
  </si>
  <si>
    <t xml:space="preserve">Jumlah orang beresiko terinfeksi HIV yang mendapatkan Pelayanan HIV sesuai standar </t>
  </si>
  <si>
    <t xml:space="preserve"> TARGET Jumlah orang yang beresiko terinfeksi HIV  dalam kurun waktu 1 tahun DIKALI 100%</t>
  </si>
  <si>
    <t>orang</t>
  </si>
  <si>
    <t>Kurangnya informasi tentang pentingnya skrining HIV pada populasi kunci</t>
  </si>
  <si>
    <t>Lanjutkan sosialisasi dan kegiatan skrining HIV pada orang yang beresiko terinfeksi HIV atau populasi kunci</t>
  </si>
  <si>
    <t>B</t>
  </si>
  <si>
    <t xml:space="preserve">PENYAKIT TIDAK MENULAR  MENULAR </t>
  </si>
  <si>
    <t>HIPERTENSI (SPM 8)</t>
  </si>
  <si>
    <t>Setiap Penderita hipertensi mendapatkan pelayanan kesehatan sesuai standar</t>
  </si>
  <si>
    <t>Jumlah penderita hieprtensi yang mendapatkan pelayanan kesehatan sesuai standar di wilayah kerja puskesmas dalam kurun waktu satu tahun.</t>
  </si>
  <si>
    <t>Jumlah penderita hipertensi usia ≥ 15 tahun di dalam wilayah kerjanya yang mendapatkan pelayanan kesehatan sesuai standar dalam kurun waktu satu tahun</t>
  </si>
  <si>
    <t>Jumlah estimasi penderita hipertensi usia ≥ 15 tahun yang berada di dalam wilayah kerjanya berdasarkan angka prevalensi kab/kota dalam kurun waktu satu tahun yang sama di kali 100 %</t>
  </si>
  <si>
    <t>Pelayanan kesehatan hipertensi adalah pelayanan kesehatan sesuai standar yang meliputi :</t>
  </si>
  <si>
    <t>Ket : Estimasi Penderita HT sesuai dgn SK Kepala Dinas ttg target Kegiatan Program Kesehatan tahun 2019</t>
  </si>
  <si>
    <t>1. Pengukuran tekakanan darah dilakukan minimal satu kali sebulan di fasilitas pelayanan kesehatan</t>
  </si>
  <si>
    <t>2. Edukasi perubahan gaya hidup dan / atau kepatuhan minum obat.</t>
  </si>
  <si>
    <t>DIABETES MILITUS (SPM 9)</t>
  </si>
  <si>
    <t>Setiap penderita Diabetes militus mendapatkan pelayanan kesehatan sesuai standar</t>
  </si>
  <si>
    <t>Jumlah penderita Diabetes Militus yang mendapatkan pelayanan kesehatan sesuai standar di wilayah kerja puskesmas dalam kurun waktu satu tahun.</t>
  </si>
  <si>
    <t xml:space="preserve">Jumlah penderita diabetes militus usia ≥ 15 tahun di dalam wilayah kerjanya yang mendapatkan pelayanan kesehatan sesuia standar dalam kurun waktu satu tahun </t>
  </si>
  <si>
    <t xml:space="preserve"> Jumlah estimasi penderita diabetes militus usia ≥ 15 yahun yang berada di dalam wilayah kerjanya berdasarkan angka prevalensi kab/kota dalam kurun waktu satu tahun yang sama dikali 100 %</t>
  </si>
  <si>
    <t>Pelayanan kesehatan penderita diabetes militus sesuai standar meliputi :</t>
  </si>
  <si>
    <t>Ket : Estimasi Penderita DM sesuai dgn SK Kepala Dinas ttg target Kegiatan Program Kesehatan tahun 2019</t>
  </si>
  <si>
    <t>1. Pengukuran gula darah dilakukan minimal satu kali sebulan di fasilitas pelayanan kesehatan</t>
  </si>
  <si>
    <t>2. Edukasi perubahan gaya hidup dan / atau nutrisi</t>
  </si>
  <si>
    <t>3. Terapi farmakologi</t>
  </si>
  <si>
    <t>4. Melakukan rujukan jika diperlukan</t>
  </si>
  <si>
    <t>ODGJ</t>
  </si>
  <si>
    <t>Setiap penderita ODGJ berat mendapat pelayanan kesehatan sesuai standar</t>
  </si>
  <si>
    <t>Pelayanan kesehatan Penderita Orang Dengan Gangguan Jiwa Berat ( ODGJ ) Berat dilakukan oleh dokter dan atau perawat terlatih jiwa, yaitu:</t>
  </si>
  <si>
    <t xml:space="preserve">Jumlah ODGJ berat diwilayah kerja kab/kota yang mendapat pelayanan kesehatan jiwa sesui standar dalam kurun waktu satu tahun </t>
  </si>
  <si>
    <t xml:space="preserve"> Jumlah ODGJ berat yang ada diwilayah kerja kab/kota dalam kurun waktu satu tahun yang sama dikali 100 %</t>
  </si>
  <si>
    <t>Tidak ada dana untuk kegiatan skrining keswa</t>
  </si>
  <si>
    <t>Pengusulan dana untuk kegiatan Keswa</t>
  </si>
  <si>
    <t>1. Pemeriksaan kesehatan jiwa meliputi : pemeriksaan status mental dan wawancara</t>
  </si>
  <si>
    <t>Ket : Estimasi Penderita ODGJ Berat sesuai dgn SK Kepala Dinas ttg target Kegiatan Program Kesehatan tahun 2019</t>
  </si>
  <si>
    <t>3. Melakukan rujukan jika diperlukan</t>
  </si>
  <si>
    <t xml:space="preserve">PENCEGAHAN PENYAKIT TIDAK MENULAR </t>
  </si>
  <si>
    <t>1.Desa/Kelurahan yang melaksanakan kegiatan Posbindu PTM</t>
  </si>
  <si>
    <t>Desa/Kelurahan melaksanakan kegiatan Pos Binaan Terpadu Penyakit Tidak Menular ( Posbindu PTM )untuk scrining/dekteksi dini, pemantauan, dan tindak lanjut dini faktor risiko PTM  antara lain : Hipertensi dan Diabetes Militus.</t>
  </si>
  <si>
    <t xml:space="preserve">Jumlah Desa/Kelurahan melaksanakan kegiatan Posbindu PTM </t>
  </si>
  <si>
    <t>jumlah Desa/Kelurahan yang ada diwilayah kerja Puskesmas dikali 100%</t>
  </si>
  <si>
    <t>posbindu</t>
  </si>
  <si>
    <t>2. Sekolah yang ada di wilayah kerja Puskesmas atau Puskesmas melaksanakan KTR</t>
  </si>
  <si>
    <t xml:space="preserve">Semua sekolah yang ada di wilayah Puskesmas melaksanakan Kawasan Tanpa Rokok ( KTR ) ( 100 % bebas asap rokok ), yaitu </t>
  </si>
  <si>
    <t xml:space="preserve">Jumlah sekolah yang ada di wilayah Puskesmas melaksanakan KTR </t>
  </si>
  <si>
    <t xml:space="preserve"> jumlah sekolah diwilayah Puskesmas dikali 100 %</t>
  </si>
  <si>
    <t>sekolah</t>
  </si>
  <si>
    <t>1. Tidak ditemukan orang merokok di dalam gedung</t>
  </si>
  <si>
    <t>2. Tidak ditemukan ruang merokok didalam gedung</t>
  </si>
  <si>
    <t>3. Tidak tercium bau rokok</t>
  </si>
  <si>
    <t>4. Tidak ditemukan puntung rokok</t>
  </si>
  <si>
    <t>5. Tidak ditemukan penjualan rokok</t>
  </si>
  <si>
    <t>6. Tidak ditemukan asbak atau korek api</t>
  </si>
  <si>
    <t>7. Tidak ditemukan iklan atau promosi rokok</t>
  </si>
  <si>
    <t>3. Setiap warga negara Indoseia usia 15 - 59 tahun mendapatkan skrining kesehatan sesuai standar ( SPM 6 )</t>
  </si>
  <si>
    <t>Skrining kesehatan usia 15-59 tahun dilakukan di Puskesmas dan jaringannya serta fasilitas kesehatan  swasta yang bekerjasama dengan pemerintah  dan atau  BPJS  minimal 1 tahun sekali meliputi :</t>
  </si>
  <si>
    <t>Jumlah penduduk usia 15-59 tahun yang mendapat pelayanan skrining kesehatan sesuai standar dibagi jumlah penduduk usia 15-59 tahun di wilayah kerja puskesmas dikali 100%</t>
  </si>
  <si>
    <t>Penduduk</t>
  </si>
  <si>
    <t>kurangnya kunjungan usia prooduktif ke posbindu karena jadwal posbindu bertepatan dengan jam kerja/kantor</t>
  </si>
  <si>
    <t>1. Anamnese perilaku bersiko</t>
  </si>
  <si>
    <t>2. Pengukuran tinggi badan,berat badan dan lingkar perut</t>
  </si>
  <si>
    <t>3. Pengukuran tekanan darah</t>
  </si>
  <si>
    <t>4. Pemeriksaan gula darah</t>
  </si>
  <si>
    <t>5. Melakukan rujukan jika diperlukan</t>
  </si>
  <si>
    <t>6. Memberikan Penyuluhan</t>
  </si>
  <si>
    <t>7.  Pemeriksaan Payudara Klinis (SADANIS ) dan Pemeriksaan Inspeksi Visual dengan Asam asetat      ( IVA ) bagi wanita usia 30-50 tahun yang telah menikah  atau yang mempunyai riawayat berhubungan seksual berisiko</t>
  </si>
  <si>
    <t>C</t>
  </si>
  <si>
    <t>IMUNISASI</t>
  </si>
  <si>
    <t>1.IDL (Imunisasi Dasar Lengkap)</t>
  </si>
  <si>
    <t xml:space="preserve">Imunisasi Dasar Lengkap (IDL) bila bayi sebagai berusia kurang dari 1 (satu) tahun telah mendapatkan 1 (satu) kali Hepatitis B, 1 (satu) kali imunisasi BCG, 3 (tiga) kali imuniasasi DPT-HB-Hib, 4 (empat) kali imunisasi MR / Measles Rubella di wilayah kerja Puskesmas pada kurun waktu tertentu </t>
  </si>
  <si>
    <t xml:space="preserve">Jumlah bayi yang mendapatkan IDL </t>
  </si>
  <si>
    <t>Jumlah bayi lahir hidup dikali 100%</t>
  </si>
  <si>
    <t>Anak</t>
  </si>
  <si>
    <t>Lanjutkan kegiatan program</t>
  </si>
  <si>
    <t>IV</t>
  </si>
  <si>
    <t>PELAYANAN KESEHATAN KELUARGA</t>
  </si>
  <si>
    <t>KB DAN KES IBU</t>
  </si>
  <si>
    <t>1.Pelayanan kesehatan  untuk  ibu hamil (K1) (SPM1)</t>
  </si>
  <si>
    <t>Kunjungan pertama kali ibu hamil untuk mendapatkan  pelayanan antenatal/Ante Natal Care (ANC) sesuai standar oleh petugas kesehatan pada kurun waktu tertentu.</t>
  </si>
  <si>
    <t xml:space="preserve">Jumlah Ibu hamil yang mendapatkan pelayanan ANC sesuai standar (K1) </t>
  </si>
  <si>
    <t>Jumlah sasaran bumil di satu wilayah kerja dalam kurun waktu yang sama x 100%</t>
  </si>
  <si>
    <t>bumil</t>
  </si>
  <si>
    <t>Belum tercapai</t>
  </si>
  <si>
    <t>Sulitnya menghimpun data dari jejaring dan puskesmas sekitar wilayah kerja seperti Puskesmas Lempake</t>
  </si>
  <si>
    <t>Meningkatkan kerjasama dengan jejaring dan kader di wilayah kerja</t>
  </si>
  <si>
    <r>
      <rPr>
        <rFont val="Cambria"/>
        <color rgb="FF000000"/>
        <sz val="9.0"/>
      </rPr>
      <t>2.Pelayanan kesehatan  untuk  ibu hamil (K4) (</t>
    </r>
    <r>
      <rPr>
        <rFont val="Cambria"/>
        <b/>
        <color rgb="FF000000"/>
        <sz val="9.0"/>
      </rPr>
      <t>SPM 1)</t>
    </r>
  </si>
  <si>
    <r>
      <rPr>
        <rFont val="Cambria"/>
        <color rgb="FF000000"/>
        <sz val="9.0"/>
      </rPr>
      <t xml:space="preserve">Pelayanan kepada ibu hamil minimal 4 kali selama kehamilan dengan jadwal satu kali pada trimester I, satu kali pada trimester II dan dua kali pada trimester III  yang dilakukan bidan dan atau dokter. Pelayanan antenatal adalah pelayanan yang dilakukan kepada ibu hamil dengan memenuhi kriteria 10 T yaitu:                                                    a) Timbang berat badan dan ukur tinggi badan;                                                    b) Ukur tekanan darah;                                                     c) Nilai status gizi (ukur Lingkar Lengan Atas/LILA);                                                                                        d) Ukur tinggi puncak rahim (fundus uteri);                                                    e) Tentukan presentasi janin dan denyut jantung janin (DJJ);                                                                           f) Skreening status imunisasi tetanus dan berikan imunisasi Tetanus Toksoid (TT) bila diperlukan;                                       g) Pemberian tablet tambah darah minimal 90 tablet selama kehamilan;                                                                    h) Tes laboratorium: tes kehamilan, pemeriksaan Hemoglobin darah (Hemoglobin, pemeriksaan golongan darah ( bila belum pernah dilakukan sebelumnya), pemeriksaan protein urin (bila ada indikasi); yang pemberian pelayanannya disesuaikan dengan trimester kehamilan;                        i) Tata laksana/penanganan kasus sesuai kewenangan; j) temu wicara ( konseling)             </t>
    </r>
    <r>
      <rPr>
        <rFont val="Cambria"/>
        <b/>
        <color rgb="FF000000"/>
        <sz val="9.0"/>
      </rPr>
      <t xml:space="preserve">   ( Standar Pelayanan  Minimal ke 1)                                                </t>
    </r>
  </si>
  <si>
    <t xml:space="preserve">Jumlah ibu hamil yang mendapatkan pelayanan ANC sesuai standar (K4) </t>
  </si>
  <si>
    <t>3.Pelayanan Persalinan oleh tenaga kesehatan (Pn) (SPM 2)</t>
  </si>
  <si>
    <t>Ibu dengan komplikasi kebidanan yang ditangani secara definitif (sampai selesai) di fasyankes dasar dan rujukan pada kurun waktu tertentu. Komplikasi yang mengancam jiwa Ibu antara lain : abortus, hiperemisis gravidarum, perdarahan per vagina, hipertensi dalam kehamilan, kehamilan lewat waktu, ketuban pecah dini, kelainan letak/presentasi janin, partus macet/distosia, infeksi berat, sepsis, kontraksi dini/ persalinan prematur, kehamilan ganda dan kasus non obstetri.</t>
  </si>
  <si>
    <t xml:space="preserve">Jumlah ibu hamil,bersalin dan nifas dengan komplikasi kebidanan yang mendapatkan pelayanan sampai selesai dibagi 20% </t>
  </si>
  <si>
    <t>Jlh perkiraan bumil resti yg ada diwilayah kerja Puskesmas ( 20 % dari jlh bumil) x 100%</t>
  </si>
  <si>
    <t>Sulitnya menghimpun data dari jejaring</t>
  </si>
  <si>
    <t>4.Pelayanan Persalinan oleh tenaga kesehatan di fasilitas kesehatan (SPM 2)</t>
  </si>
  <si>
    <t>Ibu bersalin yang mendapat pertolongan persalinan oleh tenaga kesehatan yang mempunyai kompetensi kebidanan di fasilitas pelayanan kesehatan pada kurun waktu tertentu</t>
  </si>
  <si>
    <t xml:space="preserve">Jumlah persalinan oleh tenaga kesehatan yang kompeten  di fasilitas pelayanan kesehatan </t>
  </si>
  <si>
    <t>Jumlah sasaran ibu bersalin X 100 %</t>
  </si>
  <si>
    <t>bulin</t>
  </si>
  <si>
    <t>5.Pelayanan Nifas  oleh tenaga kesehatan (KF) (SPM 2)</t>
  </si>
  <si>
    <t>Pelayanan kepada ibu masa 6 (enam) jam sampai dengan 42 hari pasca bersalin sesuai standar paling  sedikit 3 (tiga)kali, 1(satu) kali pada 6 jam pasca persalinan sd 3 (tiga) hari; 1(satu) kali pada hari ke 4 (empat) sd hari ke 28 dan 1 (satu) kali pada hari ke 29 sd hari ke 42 (termasuk pemberian Vit A 200.000 IU 2 (dua) kali serta persiapan dan atau pemasangan KB) pada kurun waktu tertentu</t>
  </si>
  <si>
    <t xml:space="preserve">Jumlah ibu nifas yang memperoleh 3 kali pelayanan nifas sesuai standar </t>
  </si>
  <si>
    <t>Sasaran ibu bersalin X 100%</t>
  </si>
  <si>
    <t>bufas</t>
  </si>
  <si>
    <t>6.Penanganan komplikasi kebidanan (PK) (SPM2)</t>
  </si>
  <si>
    <t>Jumlah ibu hamil,bersalin dan nifas dengan komplikasi kebidanan yang mendapatkan pelayanan sampai selesai dibagi 20% sasaran  ibu  hamil  dikali 100%</t>
  </si>
  <si>
    <t xml:space="preserve"> 20% sasaran  ibu  hamil  dikali 100%</t>
  </si>
  <si>
    <t>bumil, bulin, bufas</t>
  </si>
  <si>
    <t>7. Ibu hamil yang diperiksa HIV (SPM 1 &amp; 12)</t>
  </si>
  <si>
    <r>
      <rPr>
        <rFont val="Cambria"/>
        <color rgb="FF000000"/>
        <sz val="9.0"/>
      </rPr>
      <t xml:space="preserve">Ibu hamil yang melakukan ANC pertama kali/kunjungan pertama ke Puskesmas ( K1) dan diperiksa </t>
    </r>
    <r>
      <rPr>
        <rFont val="Cambria"/>
        <i/>
        <color rgb="FF000000"/>
        <sz val="9.0"/>
      </rPr>
      <t>Human Imuno Deficiency Virus</t>
    </r>
    <r>
      <rPr>
        <rFont val="Cambria"/>
        <color rgb="FF000000"/>
        <sz val="9.0"/>
      </rPr>
      <t xml:space="preserve"> (HIV)  di wilayah kerja Puskesmas pada kurun waktu tertentu</t>
    </r>
  </si>
  <si>
    <t xml:space="preserve">Jumlah ibu hamil K1 yang diperiksa HIV </t>
  </si>
  <si>
    <t>Jumlah ibu hamil K1 dikali 100 %</t>
  </si>
  <si>
    <t>8. Pelayanan KB aktif</t>
  </si>
  <si>
    <t xml:space="preserve">Akseptor KB Aktif adalah kunjungan akseptor  KB baru dan akseptor  KB lama pada usia produktif  </t>
  </si>
  <si>
    <t>Jumlah peserta Kb Aktif</t>
  </si>
  <si>
    <t>Jumlah PUS wilayah kerja Puskesmas Palaran</t>
  </si>
  <si>
    <t>Akseptor</t>
  </si>
  <si>
    <t>KESEHATAN BAYI (SPM3)</t>
  </si>
  <si>
    <t xml:space="preserve">1.Pelayanan Kesehatan neonatus pertama ( KN1) </t>
  </si>
  <si>
    <t>Neonatus yang mendapatkan pelayanan sesuai standar  pada 6 ( enam) sd 48 (empat puluh delapan) jam setelah lahir. Pelayanan yang diberikan  meliputi: Inisiasi Menyusu Dini (IMD), salep mata, perawatan tali pusat, injeksi vitamin  K1, imunisasi Hepatitis B (HB0) dan Manajemen Terpadu Bayi Muda (MTBM)</t>
  </si>
  <si>
    <t xml:space="preserve">Jumlah neonatus yang mendapat pelayanan sesuai standar pada 6-48 jam setelah lahir </t>
  </si>
  <si>
    <t xml:space="preserve"> sasaran lahir hidup dikali 100%</t>
  </si>
  <si>
    <t>Bayi</t>
  </si>
  <si>
    <t>Tidak tercapai</t>
  </si>
  <si>
    <t>Masih rendah nya pengetahuan ibu tentang pentingnya kunjungan neonatus dan sulitnya menghimpun data dari jaringan</t>
  </si>
  <si>
    <t>Membentuk kelas Ibu Balita di wilayah kerja Puskesmas dan melanjutkan kerjasam a dengan jejaring untuk mendapatkan data Bayi baru lahir</t>
  </si>
  <si>
    <t xml:space="preserve">2.Pelayanan Kesehatan Neonatus 0 - 28 hari (KN lengkap) </t>
  </si>
  <si>
    <r>
      <rPr>
        <rFont val="Cambria"/>
        <color rgb="FF000000"/>
        <sz val="9.0"/>
      </rPr>
      <t xml:space="preserve">Neonatus umur 0-28 hari yang memperoleh pelayanan kesehatan sesuai standar  paling sedikit 3 (tiga) kali dengan distribusi waktu :                                1 (satu) kali pada 6 – 48 jam setelah lahir;                                                                            1 ( satu) kali pada hari ke 3 – 7;                                1 (satu)  kali pada hari ke 8 – 28 pada kurun waktu tertentu                                 </t>
    </r>
    <r>
      <rPr>
        <rFont val="Cambria"/>
        <b/>
        <color rgb="FF000000"/>
        <sz val="9.0"/>
      </rPr>
      <t>(Standar Pelayanan Minimal ke 3)</t>
    </r>
  </si>
  <si>
    <t xml:space="preserve">Jumlah neonatus umur 0-28 hari yang memperoleh 3 kali pelayanan kunjungan neonatal sesuai standar </t>
  </si>
  <si>
    <t>3.Penanganan komplikasi neonatus</t>
  </si>
  <si>
    <t>Neonatus dengan  komplikasi yang mendapat penanganan sesuai standar oleh tenaga kesehatan kompeten pada tingkat pelayanan dasar dan rujukan pada kurun waktu tertentu.Neonatal dengan komplikasi adalah neonatus dengan penyakit dan kelainan yang dapat menyebabkan kesakitan, kecacatan dan/kematian, dan neonatus dengan komplikasi meliputi trauma lahir, asfiksia, ikterus, hipotermi,Tetanus Neonatorum, sepsis, Bayi Berat Badan Lahir (BBLR) kurang dari 2500 gr, kelainan kongenital, sindrom gangguan pernafasan maupun termasuk klasifikasi kuning dan merah pada MTBM .</t>
  </si>
  <si>
    <t xml:space="preserve">Jumlah neonatus dengan komplikasi yang mendapat penanganan sesuai standar </t>
  </si>
  <si>
    <t xml:space="preserve"> 15% sasaran lahir hidup kali 100%</t>
  </si>
  <si>
    <t>4.Pelayanan kesehatan bayi 0 hari - 11 bulan</t>
  </si>
  <si>
    <t>Bayi yang mendapatkan pelayanan paripurna sesuai standar minimal 4 (empat) kali yaitu 1 (satu) kali pada umur 29 hari – 2  bulan; 1 (satu) kali pada umur 3-5 bulan, 1 (satu) kali pada umur 6-8 bulan dan 1( satu) kali pada umur 9-11 bulan sesuai standar dan telah lulus KN lengkap pada kurun waktu tertentu. Pelayanan kesehatan tersebut meliputi pemberian injeksi Vitamin K1 , pemberian Vitamin A 1 (satu) kali, imunisasi dasar lengkap, SDIDTK 4 kali bila sakit di MTBS.</t>
  </si>
  <si>
    <t xml:space="preserve">Jumlah bayi usia 29 hari- 11 bulan yang telah memperoleh 4 kali pelayanan kesehatan sesuai standar </t>
  </si>
  <si>
    <t xml:space="preserve"> sasaran bayi dikali 100%</t>
  </si>
  <si>
    <t>Masih rendahnya pengetahuan ibu dan kurangnya kunjungan bayi ke Posyandu</t>
  </si>
  <si>
    <t>Membentuk kelas  Ibu Balita di posyandu</t>
  </si>
  <si>
    <r>
      <rPr>
        <rFont val="Cambria"/>
        <b/>
        <color rgb="FF000000"/>
        <sz val="9.0"/>
      </rPr>
      <t xml:space="preserve"> Kesehatan Anak Balita dan Anak Prasekolah</t>
    </r>
    <r>
      <rPr>
        <rFont val="Cambria"/>
        <b val="0"/>
        <color rgb="FF000000"/>
        <sz val="9.0"/>
      </rPr>
      <t> </t>
    </r>
  </si>
  <si>
    <t>1. Pelayanan  kesehatan anak balita (12 - 59 bulan)</t>
  </si>
  <si>
    <t>Anak balita  umur 12-59 bulan yang memperoleh pelayanan sesuai standar, meliputi pemantauan pertumbuhan minimal 8 (delapan)  kali dalam 1 (satu) tahun; pemantauan perkembangan minimal 2 (dua) kali dalam 1 (satu) tahun; pemberian vitamin A dosis tinggi 2 (dua)  kali dalam 1 (satu) tahun pada kurun waktu tertentu.</t>
  </si>
  <si>
    <t xml:space="preserve">Jumlah anak balita umur 12-59 bulanyang memperoleh pelayanan kesehatan sesuai standar </t>
  </si>
  <si>
    <t xml:space="preserve"> sasaran anak balita dikali 100%</t>
  </si>
  <si>
    <t>Lanjutkan kegiatan program (Kelas Ibu Balita )</t>
  </si>
  <si>
    <r>
      <rPr>
        <rFont val="Cambria"/>
        <color rgb="FF000000"/>
        <sz val="9.0"/>
      </rPr>
      <t>2. Pelayanan  kesehatan balita (0 - 59 bulan)</t>
    </r>
    <r>
      <rPr>
        <rFont val="Cambria"/>
        <b/>
        <color rgb="FF000000"/>
        <sz val="9.0"/>
      </rPr>
      <t xml:space="preserve"> (SPM 4)</t>
    </r>
  </si>
  <si>
    <r>
      <rPr>
        <rFont val="Cambria"/>
        <color rgb="FF000000"/>
        <sz val="9.0"/>
      </rPr>
      <t xml:space="preserve">Balita  umur 0-59 bulan yang memperoleh pelayanan sesuai standar, meliputi penimbangan  minimal 8 (delapan)  kali dalam 1 (satu) tahun; pengukuran panjang/ tinggi badan minimal 2 (dua) kali dalam 1 (satu) tahun; pemberian kapsul  vitamin A dosis tinggi 2 (dua) kali dalam 1 (satu) tahun dan pemberian Imunisasi dasar lengkap dalam kurun waktu 1 (satu) tahun                                    </t>
    </r>
    <r>
      <rPr>
        <rFont val="Cambria"/>
        <b/>
        <color rgb="FF000000"/>
        <sz val="9.0"/>
      </rPr>
      <t xml:space="preserve">      (Standar Pelayanan Minimal ke 4)</t>
    </r>
  </si>
  <si>
    <t xml:space="preserve">Jumlah balita umur 0-59 bulan yang mendapat pelayanan kesehatan balita sesuai standar </t>
  </si>
  <si>
    <t xml:space="preserve"> sasaran  balita dikali 100%</t>
  </si>
  <si>
    <t>3.Pelayanan  kesehatan Anak pra sekolah (60 - 72 bulan)</t>
  </si>
  <si>
    <t>Anak pra sekolah umur  60-72 bulan  yang memperoleh pelayanan sesuai standar meliputi pemantauan pertumbuhan minimal 8 (delapan) kali dalam 1 (satu) tahun; pemantauan perkembangan minimal 2 (dua) kali dalam 1 (satu) tahun pada kurun waktu tertentu.</t>
  </si>
  <si>
    <t xml:space="preserve">Jumlah anak umur 60-72 bulan yang memperoleh pelayanan kesehatan sesuai standar </t>
  </si>
  <si>
    <t xml:space="preserve"> sasaran anak prasekolah dikali 100%</t>
  </si>
  <si>
    <t>Anak yang tidak hadir pada saat pelaksanaan DDTK</t>
  </si>
  <si>
    <t>Lanjutkan kegiatan program DDTK di PAUD/TK yang ada di wilayah puskesmas</t>
  </si>
  <si>
    <t>D</t>
  </si>
  <si>
    <t>Kesehatan Anak Usia Sekolah dan Remaja</t>
  </si>
  <si>
    <t>Pelaksanaan skrining kesehatan anak usia pendidikan dasar di satuan pendidikan dasar (SD/MI dan SMP/MTS)</t>
  </si>
  <si>
    <t>Setiap anak pada usia pendidikan dasar mendapatkan pelayanan kesehatan sesuai standar, dilakukan pada anak kelas 1 sampai dengan kelas 9 di Sekolah minimal satu kali dalam satu tahun ajaran</t>
  </si>
  <si>
    <t>Jumlah anak sekolah kelas 1 sampai dengan kelas 9 di Sekolah mendapat pelayanan kesehatan sesuai standar yang ada di wilayah kerja kabupaten/kota dalam kurun waktu satu tahun ajaran</t>
  </si>
  <si>
    <t>Jumlah semua anak sekolah kelas 1 sampai dengan kelas 9 di Sekolah mendapat pelayanan kesehatan sesuai standar yang ada di wilayah kerja kabupaten/kota dalam kurun waktu satu tahun ajaran yang sama</t>
  </si>
  <si>
    <t>anak sekolah</t>
  </si>
  <si>
    <t xml:space="preserve">Pelaksanaan skrining kesehatan anak usia pendidikan dasar di luar satuan pendidikan dasar seperti pondok pesantren, panti /LKSA, lapas/LPKA dan lainnya </t>
  </si>
  <si>
    <t>Setiap anak pada usia pendidikan dasar mendapatkan pelayanan kesehatan sesuai standar, dilakukan pada anak kelas 1 sampai dengan kelas 9 di Sekolah minimal satu kali dalam satu tahun ajaran dan Usia 7 sampai 15 tahun diluar sekolah</t>
  </si>
  <si>
    <t>Jumlah anak  usia pendidikan dasar diluar sekolah yang mendapat pelayanan kesehatan sesuai standar yang ada di wilayah kerja kabupaten/kota dalam kurun waktu satu tahun ajaran</t>
  </si>
  <si>
    <t>Jumlah semua anak  usia pendidikan dasar diluar sekolah yang mendapat pelayanan kesehatan sesuai standar yang ada di wilayah kerja kabupaten/kota dalam kurun waktu satu tahun ajaran</t>
  </si>
  <si>
    <t>Anak Usia Pendidikan Dasar di Luar Sekolah</t>
  </si>
  <si>
    <t>Pelaksanaan skrining kesehatan anak usia remaja di satuan pendidikan  (SMA/MA)</t>
  </si>
  <si>
    <t>Setiap anak pada usia remaja di sekolah  mendapatkan pelayanan kesehatan sesuai standar, dilakukan pada anak kelas 10 sampai dengan kelas 12 di Sekolah minimal satu kali dalam satu tahun ajaran</t>
  </si>
  <si>
    <t>Jumlah anak sekolah kelas 10 sampai dengan kelas 12 di Sekolah mendapat pelayanan kesehatan sesuai standar yang ada di wilayah kerja kabupaten/kota dalam kurun waktu satu tahun ajaran</t>
  </si>
  <si>
    <t>Jumlah semua anak sekolah kelas 10 sampai dengan kelas 12 di Sekolah mendapat pelayanan kesehatan sesuai standar yang ada di wilayah kerja kabupaten/kota dalam kurun waktu satu tahun ajaran yang sama</t>
  </si>
  <si>
    <t xml:space="preserve">Pelayanan kesehatan remaja </t>
  </si>
  <si>
    <t>Remaja  usia 10 – 18 tahun yang sekolah dan yang  tidak sekolah yang mendapatkan pelayanan kesehatan remaja  berupa pemberian Komunikasi, Informasi dan Edukasi (KIE) pelayanan medis dan  konseling  di wilayah kerja Puskesmas pada kurun waktu tertentu .</t>
  </si>
  <si>
    <r>
      <rPr>
        <rFont val="Cambria"/>
        <color rgb="FF000000"/>
        <sz val="9.0"/>
      </rPr>
      <t xml:space="preserve">Jumlah remaja yang sekolah dan yang tidak sekolah yang mendapat pelayanan kesehatan remaja berupa </t>
    </r>
    <r>
      <rPr>
        <rFont val="Cambria"/>
        <color rgb="FF000000"/>
        <sz val="9.0"/>
      </rPr>
      <t>skrining</t>
    </r>
    <r>
      <rPr>
        <rFont val="Cambria"/>
        <color rgb="FF008000"/>
        <sz val="9.0"/>
      </rPr>
      <t xml:space="preserve">, </t>
    </r>
    <r>
      <rPr>
        <rFont val="Cambria"/>
        <color rgb="FF000000"/>
        <sz val="9.0"/>
      </rPr>
      <t xml:space="preserve"> pelayanan medis dan konseling </t>
    </r>
  </si>
  <si>
    <t>Jumlah remaja pada Badan Pusat Statistik (BPS) dikali 100%</t>
  </si>
  <si>
    <t>remaja</t>
  </si>
  <si>
    <t xml:space="preserve">Jumlah Kunjungan Remaja ke Puskesmas dan Ke Posyandu Kurang. Remaja merasa kurang percaya diri untuk datang ke posyandu </t>
  </si>
  <si>
    <t>Meningkatkan Kerja sama antar petugas dan kader remaja dalam mengajak dan memberi arahan kepada remaja untuk datang ke posyandu atau ke puskesmas (Sudah menambah 2 Posyandu remaja di tahun ini dengan total 5 Posyandu Remaja)</t>
  </si>
  <si>
    <t>Pembinaan Posyandu Remaja</t>
  </si>
  <si>
    <t xml:space="preserve">Pembinaan Posyandu Remaja dengan minimal membentuk 1 Posyandu Remaja di tiap Kelurahan di wilayah kerja Puskesmas </t>
  </si>
  <si>
    <t xml:space="preserve">Jumlah Posyandu remaja yang terbentuk </t>
  </si>
  <si>
    <t>Jumlah seluruh kelurahan di wilayahnya</t>
  </si>
  <si>
    <t>Posyandu remaja</t>
  </si>
  <si>
    <t>Melanjutkan Kegiatan Posyandu Remaja Sesuai Jadwal</t>
  </si>
  <si>
    <t>V</t>
  </si>
  <si>
    <t>PELAYANAN GIZI</t>
  </si>
  <si>
    <t>Pelayanan Gizi Masyarakat</t>
  </si>
  <si>
    <t>Cakupan Inisiasi Menyusu Dini pada bayi baru lahir (SPM 2 &amp; 3)</t>
  </si>
  <si>
    <t>Cakupan bayi baru lahir hidup mendapat inisiasi menyusu dini /IMD minimal 1 jam setelah kelahiran (segera setelah lahir hidup bayi diletakkan di atas dada ibunya, kontak kulit ibu dan bayi, bayi mencari puting dan menyusu sampai puas, proses ini berlangsung min 1 jam) di suatu wilayah pada kurun waktu tertentu</t>
  </si>
  <si>
    <t>Jumlah bayi baru lahir  hidup mendapat IMD minimal 1  jam setelah kelahiran di suatu wilayah pada kurun waktu tertentu</t>
  </si>
  <si>
    <t>Jumlah seluruh bayi baru lahir hidup di satu wilayah dalam kurun waktu yang sama x 100%</t>
  </si>
  <si>
    <t>Cakupan ASI Eksklusif 0-6 bulan (SPM 4)</t>
  </si>
  <si>
    <t>Cakupan bayi 0-6 bulan mendapat ASI Ekslusif</t>
  </si>
  <si>
    <t xml:space="preserve">Jumlah bayi 0 - 6 bln yang masih mendapatkan  ASI Eksklusif </t>
  </si>
  <si>
    <t xml:space="preserve">Jumlah seluruh bayi 0-6 bulan yang ada dalam kurun waktu tertentu </t>
  </si>
  <si>
    <t>&lt;6 bulan Februari Agustus</t>
  </si>
  <si>
    <t>Cakupan ASI Eksklusif 6 bulan lolos ASI eksklusif (SPM 4)</t>
  </si>
  <si>
    <t>Cakupan bayi 6 bulan mendapat ASI Ekslusif</t>
  </si>
  <si>
    <t xml:space="preserve">Jumlah bayi 6 bln yang lolos mendapatkan  ASI Eksklusif </t>
  </si>
  <si>
    <t xml:space="preserve">Jumlah seluruh bayi 6 bulan yang ada dalam kurun waktu tertentu </t>
  </si>
  <si>
    <t>6 bulan Februari-Agustus</t>
  </si>
  <si>
    <t>Melanjutkan kegiatan pemantauan pemberian Balita yang lulus Asi Esklusif</t>
  </si>
  <si>
    <t>Pemberian kapsul vitamin A dosis tinggi pada bayi umur 6-11 bulan 1 kali dalam setahun (SPM 4)</t>
  </si>
  <si>
    <t>Bayi umur 6-11 bulan mendapat kapsul vitamin A biru (100.000 IU)  1 kali dalam setahun di wilayah kerja Puskesmas pada kurun waktu tertentu pada kurun waktu tertentu</t>
  </si>
  <si>
    <t xml:space="preserve">Jumlah bayi umur 6-11 bulan mendapat kapsul Vitamin A biru (100.000 IU) 1 kali dalam setahun </t>
  </si>
  <si>
    <t xml:space="preserve">jumlah bayi umur 6-11 bulan yang ada dikali 100% </t>
  </si>
  <si>
    <t>bayi</t>
  </si>
  <si>
    <t>tingkat partisipasi balita ke posyandu kurang</t>
  </si>
  <si>
    <t>melakukan sosialisa tentang manfaat dan pentingnya kapsul vitamin A pada Balita (spt menyebar brosur, memasang poster,  penyuluhan pada saat kegiatan di posyandu )</t>
  </si>
  <si>
    <t xml:space="preserve"> Pemberian kapsul  vitamin A dosis tinggi pada balita umur 12-59 bulan 2 (dua) kali setahun (SPM4)</t>
  </si>
  <si>
    <t xml:space="preserve">Anak balita umur 12-59 bulan mendapat kapsul vitamin A merah (200.000 IU) 2 kali pertahun di wilayah kerja Puskesmas pada kurun waktu tertentu </t>
  </si>
  <si>
    <t xml:space="preserve">Jumlah anak balita umur 12-59 bulan mendapat kapsul vitamin A merah (200.000 IU) 2 ( dua) kali per tahun </t>
  </si>
  <si>
    <t>jumlah anak balita umur 12-59 bulan yang ada di wilayah kerja Puskesmas dikali 100%</t>
  </si>
  <si>
    <t>balita</t>
  </si>
  <si>
    <t>Pemberian 90 tablet Besi pada ibu hamil  (SPM 1)</t>
  </si>
  <si>
    <t xml:space="preserve">Ibu hamil yang selama kehamilannya mendapat  minimal 90 (sembilan puluh) tablet Besi kumulatif di wilayah kerja Puskesmas pada kurun waktu tertentu                 </t>
  </si>
  <si>
    <t>Jumlah ibu hamil yang selama kehamilan  mendapat minimal 90  (sembilan puluh) TTD</t>
  </si>
  <si>
    <t xml:space="preserve"> jumlah sasaran bumil di wilayah kerja Puskesmas kerja dikali 100%</t>
  </si>
  <si>
    <t>jumlah kunjungan bumil ke puskesmas kurang, sebagian Bumil mempunyai Faskes di luar Puskesmas S.Siring, Bumil periksa di dokter praktek di luar wilayah kerja Puskesmas S.Siring, lokasi Puskesmas yang jauh dan beresiko</t>
  </si>
  <si>
    <t xml:space="preserve">meningkatkan kerja sama antar jejaring, menyarankan untuk pindah faskes ke Puskesmas S.Siring, Poli Ibu sdh menggerakkan dan mengiatkan kelas kelas Bumil </t>
  </si>
  <si>
    <t>Pemberian Tablet Tambah Darah pada Remaja Putri (SPM 5)</t>
  </si>
  <si>
    <t>Seluruh Remaja Putri (SMP dan SMA) yang mendapat   1 (satu) tablet tambah darah per minggu sepanjang tahun di suatu wilayah kerja Puskesmas pada kurun waktu tertentu</t>
  </si>
  <si>
    <t xml:space="preserve">Jumlah remaja putri yang mendapat 1 (satu) tablet tambah darah per minggu   dibagi jumlah remaja putri di suatu wilayah kerja  dikali 100% </t>
  </si>
  <si>
    <t>Jumlah Remaja Putri yg ada wilayah kerja Puskesmas</t>
  </si>
  <si>
    <t>Remaja Putri</t>
  </si>
  <si>
    <t>Melanjutkan kegiatan pemantauan pemberian tablet Fe pada Remaja di sekolah</t>
  </si>
  <si>
    <t xml:space="preserve"> Penanggulangan Gangguan Gizi</t>
  </si>
  <si>
    <t>Pemberian Makanan Tambahan pada balita kurus</t>
  </si>
  <si>
    <t>Jumlah balita dengan status gizi sangat kurus dan kurus berdasarakan indeks Berat Badan menurut Panjang Badan (BB/PB) atau Berat Badan menurut Tinggi Badan (BB/TB) sesuai kepmenkes RI no 1995/menkes/SK/XII/2010 yang mendapatkan makanan tambahan di suatu wilayah pada kurun waktu tertentu</t>
  </si>
  <si>
    <t>Jumlah Balita Kurus yang mendapat makanan tambahan</t>
  </si>
  <si>
    <t>Jumlah Balita Kurus  yg ada wilayah kerja Puskesmas</t>
  </si>
  <si>
    <t xml:space="preserve">stok PMT kemasan pabrik masih tersedia, dan  hampir habis habis </t>
  </si>
  <si>
    <t>puskesmas bisa memfasilitasi kegiatan pemberian PMT apabila ada kasus</t>
  </si>
  <si>
    <t>Penanganan Balita gizi buruk yang ditemukan</t>
  </si>
  <si>
    <t>Jumlah balita (0-59 bulan) dengan status gizi sangat kurus berdasarkan indeks Berat Badan menurut Tinggi Badan (BB/TB) sesuai dengan Kepmenkes RI no 1995/menkes/SK/XII/2010 dan/atau terdapat tanda klinis gizi buruk lainnya yang di rawat inap maupun rawat jalan difasilitas pelayanan kesehatan dan masyarakat sesuai dengan tata laksana gizi buruk di suatu wilayah kerja pada kurun waktu tertentu</t>
  </si>
  <si>
    <t>Jumlah kasus balita gizi buruk yang mendapat perawatan sesuai tata laksana penanganan gizi buruk di suatu wilayah kerja pada kurun waktu tertentu</t>
  </si>
  <si>
    <t>Jumlah kasus gizi buruk yang ditemukan di satu wilayah  kerja dalam kurun waktu tertentu x 100%</t>
  </si>
  <si>
    <t>tetap melakukan pemantauan pertumbuhan di posyandu</t>
  </si>
  <si>
    <t xml:space="preserve"> Pelayanan Kesehatan Lanjut Usia</t>
  </si>
  <si>
    <t>Pelayanan kesehatan pada usia lanjut --&gt; pindah ke KIA ukm esensial ( SPM 7)</t>
  </si>
  <si>
    <t>Seluruh warga negara lansia (Usia di atas 60 tahun) di berikan pelayanan minimal 1 (satu) kali dalam 1 (satu) tahun berupa skrining  kesehatan pemeriksaan berat badan, tinggi badan, dan lingkar perut ; pemeriksaan tekanan darah ; pemeriksaan kolesterol ; pemeriksaan gula darah ;  pemeriksaan gangguan mental ; pemeriksaan gangguan kognetif ; pemeriksaan tingkat kemandirian usia lanjut ; dan anamnesa perilaku beresiko</t>
  </si>
  <si>
    <t>jumlah warga negara berusia 60 tahun atau lebih yang mendapat skrining kesehatan sesuai standar minimal 1 (satu) kali yang ada di suatu wilayah kerja puskesmas dalam kurun waktu 1 (satu) tahun</t>
  </si>
  <si>
    <t xml:space="preserve">Jumlah semua warga negara berusia 60 tahun atau lebih yang ada di suatu wilayah kerja puskesmas dalam kurun waktu 1 (satu) tahun yang sama </t>
  </si>
  <si>
    <t>Usila</t>
  </si>
  <si>
    <t>Tidak ada dana BOK kegiatan Lansia</t>
  </si>
  <si>
    <t>Pengusulan dana kegiatan Lansia</t>
  </si>
  <si>
    <t>Pemantauan kesehatan pada anggota kelompok usila yang dibina sesuai standar</t>
  </si>
  <si>
    <t>anggota Kelompok usila yang di lakukan pemantauan kesehatan sesuai standar</t>
  </si>
  <si>
    <t>Jumlah lanjut usia anggota kelompok yang ditimbang berat badan serta diukur tinggi badan dalam setahun</t>
  </si>
  <si>
    <t>VI</t>
  </si>
  <si>
    <t>PELAYANAN  PERKESMAS</t>
  </si>
  <si>
    <t>Pelayanan keperawatan Individu</t>
  </si>
  <si>
    <t>Jumlah individu  yang mendapatkan  asuhan keperawatan baik pasien rawat jalan di puskesmas,pusling,gawat darurat, rawat inap/one day care dengan sasaran bayi resti,balita gizi buruk,bumil resti,penyakit menular (TBC,HIV-AIDS dan malaria,PTM (HT,DM,Obesitas,Kanker dan ODGJ)</t>
  </si>
  <si>
    <t>Jumlah individu dengan hasil askep teratasi</t>
  </si>
  <si>
    <t>Jumlah individu yang mendapatkan askep di kali 100</t>
  </si>
  <si>
    <t>individu</t>
  </si>
  <si>
    <t xml:space="preserve"> Pelayanan keperawatan  Keluarga dengan asuhan lepas bina</t>
  </si>
  <si>
    <t>Jumlah keluarga yang telah memenuhi tingkat  kemandirian keperawatan sesuai kemampuan keluarga dan/ meninggal ,dan /atau pindah domisili dengan sasaran Keluarga  yg mempunyai masalah kesehatan ( bayi resti,balita gizi buruk,bumil resti, TBC,HIV-AIDS,Malaria,HT,DM,Obesitas,Kanker,Gangguan Jiwa, belum pernah kontak dengan faskes, belum memiliki akses air bersih dan jamban sehat dan belum mempunyai JKN)</t>
  </si>
  <si>
    <t>Jumlah keluarga dengan hasil asuhan lepas bina</t>
  </si>
  <si>
    <t>Jumlah keluarga yang mendapatkan askep di kali 100</t>
  </si>
  <si>
    <t>kk</t>
  </si>
  <si>
    <t xml:space="preserve"> Pelayanan Keperawatan Kelompok yang meningkat kemandiriannya</t>
  </si>
  <si>
    <t>Jumlah kelompok yang  rentan tehadap timbulnya masalah kesehatan baik yang terikat maupun tidak terikat dan mendapatkan askep kelompok dengan sasaran kelompok terikat dan tidak terikat.   terikat dalam institusi ( sekolah,pesantren,panti asuhan,panti usila, lapas,industri,pusat rehabibilatsi jiwa,pusat pelayanan narkotika,psikotropika dan zat adiktif). kelompok tidak terikat ( posyandu,posbindu,klp balita,klp remaja,klp bumil,klp busui,klp penderita penyakit tertentu sprt : jantung, DM, kanker )</t>
  </si>
  <si>
    <t>Jumlah kelompok  binaan dengan hasil  askep KM II,KM III dan KM IV</t>
  </si>
  <si>
    <t xml:space="preserve"> jumlah seluruh kelompok  yang mendapatkan askep di kali 100</t>
  </si>
  <si>
    <t>klp</t>
  </si>
  <si>
    <t>Pelayanan Keperawatan pada Masyarakat di desa/kel</t>
  </si>
  <si>
    <t>Masyarakat di desa/kelurahan binaan yang mendapatkan askep dengan sasaran masyarakat dengan cakupan pelayaan yang rendah, di daerah endemis penyakit menular, masyarakat di lokasi barak/pengungsian, masyarakat dengan kondisi geografis sulit/daerah konflik, masyarakat di daerah komunitas adat terpencil.</t>
  </si>
  <si>
    <t>Jumlah desa/kelurahan yang masyarakatnya mendapatkan askep</t>
  </si>
  <si>
    <t xml:space="preserve"> jumlah desa/kelurahan di wilayah kerja di kali 100</t>
  </si>
  <si>
    <t>desa/Kelurahan</t>
  </si>
  <si>
    <t>Total Nilai Kinerja Upaya Kesehatan Masyarakat Esensial  (I- VI)</t>
  </si>
  <si>
    <t>Rata-rata Kinerja Upaya Kesehatan Masyarakat Esensial</t>
  </si>
  <si>
    <t>Hasil rata-rata tingkat kinerja puskesmas:</t>
  </si>
  <si>
    <t>Baik = Nilai rata-rata &gt; 91 %</t>
  </si>
  <si>
    <t>Cukup = Nilai rata-rata 81 - 90 %</t>
  </si>
  <si>
    <t>Kurang =  Nilai Rata-rata &lt; 80 %</t>
  </si>
  <si>
    <t>KINERJA MUTU PELAYANAN</t>
  </si>
  <si>
    <t>Target</t>
  </si>
  <si>
    <t>Capaian</t>
  </si>
  <si>
    <t>Kinerja Sasaran Keselamatan Pasien</t>
  </si>
  <si>
    <t>Kinerja PPI</t>
  </si>
  <si>
    <t>Indikator Nasional Mutu</t>
  </si>
  <si>
    <t>PENILAIAN KINERJA UPAYA KESEHATAN MASYARAKAT PENGEMBANGAN  PUSKESMAS TAHUN 2025</t>
  </si>
  <si>
    <t>PENCAPAIAN (H)</t>
  </si>
  <si>
    <t>TOTAL</t>
  </si>
  <si>
    <t xml:space="preserve">SUB VARIABEL(SV) (%) </t>
  </si>
  <si>
    <t>11 =(10/8)</t>
  </si>
  <si>
    <t xml:space="preserve">UPAYA KESEHATAN MASYARAKAT PENGEMBANGAN </t>
  </si>
  <si>
    <t>PELAYANAN KESEHATAN TRADISIONAL KOMPLEMENTER</t>
  </si>
  <si>
    <t xml:space="preserve">Akupuntur </t>
  </si>
  <si>
    <t xml:space="preserve"> pelayanan akupuntur di wilayah kerja puskesmas</t>
  </si>
  <si>
    <t>Jumlah pasien yang mendapatkan pelayanan akupuntur</t>
  </si>
  <si>
    <t>Jumlah pasien yang membutuhkan pelayanan akupuntur</t>
  </si>
  <si>
    <t>Akupresur</t>
  </si>
  <si>
    <t xml:space="preserve"> pelayanan akupresur di wilayah puskesmas</t>
  </si>
  <si>
    <t>Jumlah pasien yang mendapatkan pelayanan akupresur</t>
  </si>
  <si>
    <t>Jumlah pasien yang membutuhkan pelayanan akupresur</t>
  </si>
  <si>
    <t>Herbal/ Ramuan</t>
  </si>
  <si>
    <t>pelayanan pasien dengan pengobatan herbal di wilayah kerja puskesmas</t>
  </si>
  <si>
    <t>Jumlah pasien yang mendapatkan pengobatan herbal di wilayah kerja</t>
  </si>
  <si>
    <t>jumlah pasien yang membutuhkan pengobatan herbal di wilayah kerja puskesmas</t>
  </si>
  <si>
    <t>Konseling Asman</t>
  </si>
  <si>
    <t>pembinaan kelompok asuhan mandiri di wilayah kerja puskemas</t>
  </si>
  <si>
    <t>jumlah kelompok asuhan mandiri yang mendapatkan pembinaan di wilayah kerja puskesmas</t>
  </si>
  <si>
    <t>jumlah kelompok asuhan mandiri di wilayah kerja puskesmas</t>
  </si>
  <si>
    <t>kelompok</t>
  </si>
  <si>
    <t>Pendataan Hattra</t>
  </si>
  <si>
    <t>Pengumpulan data pelayanan kesehatan tradisional, fasilitas registerisasi/perizinan dan bimbingan teknis serta pemantauan yankestradkom</t>
  </si>
  <si>
    <t>Jumlah penyehat tradisional yang didata memiliki STPT</t>
  </si>
  <si>
    <t>Jumlah seluruh Penyehat tradisional di wilayah kerja puskesmas</t>
  </si>
  <si>
    <t>Kelurahan Sungai Siring, Kelurahan Tanah Merah, Kelurahan Pampang</t>
  </si>
  <si>
    <t>PELAYANAN  KESEHATAN GIGI MASYARAKAT (UKGM)</t>
  </si>
  <si>
    <t>UKGM</t>
  </si>
  <si>
    <t>UKGM adalah suatu pendekatan edukatif yang bertujuan untuk meningkatkan kemampuan dan peran serta masyarakat dalam pemeliharaan kesehatan gigi, dengan mengintegrasikan upaya promotif, preventif kesehatan gigi pada berbagai  Upaya Kesehatan Bersumber Daya Masyarakat yang berlandaskan pendekatan  Primary Health Care (Posyandu, Bina Keluarga Balita, Polindes, ponstren, Taman Kanak-Kanak dsb).</t>
  </si>
  <si>
    <t>posyandu balita/posyandu lansia yang dilakukan pemeriksaan Kesgilut oleh petugas pada kurun waktu tertentu</t>
  </si>
  <si>
    <t>Jumlah seluruh posyandu balita dan lansia di wilayah kerja dalam kurun waktu tertentu</t>
  </si>
  <si>
    <t>posyandu</t>
  </si>
  <si>
    <t>Balita, masyarakat umum dan lansia</t>
  </si>
  <si>
    <t>UKGS</t>
  </si>
  <si>
    <t>UKGS  adalah upaya kesehatan masyarakat yang ditujukan untuk memelihara, meningkatkan kesehatan gigi dan mulut seluruh peserta didik di sekolah binaan yang ditunjang dengan upaya kesehatan perorangan berupa upaya promotif dan preventif bagi peserta didik yang memerlukan perawatan kesehatan gigi dan mulut.</t>
  </si>
  <si>
    <t>Sekolah yang dilakukan pemeriksaan kesgilut dalam kurun waktu tertentu</t>
  </si>
  <si>
    <t>Jumlah seluruh sekolah di wilayah kerja dalam kurun waktu tertentu.</t>
  </si>
  <si>
    <t>Siswa TK  dan siswa kelas SD, SMP, SMU</t>
  </si>
  <si>
    <t>PELAYANAN KESEHATAN KERJA</t>
  </si>
  <si>
    <t>Penyuluhan Kesehatan di tempat kerja</t>
  </si>
  <si>
    <t>Jumlah penyuluhan (kali) dalam 1 tahun di masing -masing tempat kerja sektor Informal di wil kerja</t>
  </si>
  <si>
    <t>Jumlah penyuluhan (kali) dalam 1 tahun di tempat kerja sektor informal di wil kerja</t>
  </si>
  <si>
    <t>Jumlah tempat kerja sektor informal yang ada diwilayah kerja pusk.</t>
  </si>
  <si>
    <t>Pekerja Sektor informal</t>
  </si>
  <si>
    <t>Cakupan Pembinaan Pos Upaya Kesehatan Kerja (UKK)</t>
  </si>
  <si>
    <t>Persentase 
Pos UKK yang mendapatkan pembinaan kesehatan kerja dari petugas 
Puskesmas di wilayah kerja Puskesmas dalam kurun waktu satu tahun.</t>
  </si>
  <si>
    <t>Jumlah Pos UKK yang mendapat pembinaan kesehatan kerja dari petugas Puskesmas</t>
  </si>
  <si>
    <t>Jumlah Pos UKK yang ada di wilayah kerja 
Puskesmas dalam kurun waktu satu tahun di Kali 100%</t>
  </si>
  <si>
    <t>Pos UKK</t>
  </si>
  <si>
    <t>Puskesmas yang menyelenggarakan Kesehatan Kerja Dasar</t>
  </si>
  <si>
    <t>3a.</t>
  </si>
  <si>
    <t>Pekerja  sektor Informal Sakit yang dilayani</t>
  </si>
  <si>
    <t>Prosentase Pekerja Sektor Informal Sakit yang dilayani dalam kurun waktu satu tahun</t>
  </si>
  <si>
    <t xml:space="preserve">Jumlah Pekerja Sektor Informal sakit yang dilayani di puskesmas </t>
  </si>
  <si>
    <t>Jumlah Pekerja Sakit yang dilayani di kali 100%</t>
  </si>
  <si>
    <t xml:space="preserve">Pekerja </t>
  </si>
  <si>
    <t>3b.</t>
  </si>
  <si>
    <t>Kasus Penyakit Akibat Kerja yang dilayani</t>
  </si>
  <si>
    <t>Jumlah kasus Penyakit Akibat Kerja dalam kurun waktu  satu tahun</t>
  </si>
  <si>
    <t>pekerja</t>
  </si>
  <si>
    <t>3c</t>
  </si>
  <si>
    <t>Kasus Kecelakaan Akibat Kerja yang dilayani</t>
  </si>
  <si>
    <t>Jumlah kasus Kecelakaan Kerja dalam kurun waktu  satu tahun</t>
  </si>
  <si>
    <t>3d</t>
  </si>
  <si>
    <t>Prosentase Pekerja Perempuan yang di layani kesehatan dasar</t>
  </si>
  <si>
    <t>Prosentase Pekerja Perempuan (Formal/Informal) yang dilayani kesehatan dasar dalam kurun waktu satu tahun</t>
  </si>
  <si>
    <t xml:space="preserve">Prosentase Pekerja Perempuan (Formal/Informal) yang dilayani kesehatan dasar </t>
  </si>
  <si>
    <t>Jumlah Pekerja Perempuan yang ada terdaftar x 100%</t>
  </si>
  <si>
    <t>pekerja perempuan</t>
  </si>
  <si>
    <t>Pekerja Formal dan Informal</t>
  </si>
  <si>
    <t>Keselamatan dan Kesehatan Kerja di Puskesmas</t>
  </si>
  <si>
    <t>4a</t>
  </si>
  <si>
    <t>Prosentase Puskesmas yang melaksanakan K3 di Puskesmas</t>
  </si>
  <si>
    <t>Petugas Puskesmas</t>
  </si>
  <si>
    <t>Puskesmas Sungai Siring</t>
  </si>
  <si>
    <t>4b</t>
  </si>
  <si>
    <t>Prosentase Petugas Puskesmas yang memakai Alat Pelindung Diri (APD)</t>
  </si>
  <si>
    <t xml:space="preserve">Prosentase  Petugas yang memakai APD pada saat bekerja </t>
  </si>
  <si>
    <t>jumlah Petugas yang mematuhi pemakaian APD</t>
  </si>
  <si>
    <t>Jumlah petugas yang ada di Puskesmas dikali 100%</t>
  </si>
  <si>
    <t>Pegawai Puskesmas</t>
  </si>
  <si>
    <t>PELAYANAN KESEHATAN OLAH RAGA</t>
  </si>
  <si>
    <t>Pembinaan  Kelompok /Klub OR</t>
  </si>
  <si>
    <t>Pemeriksaan Kesehatan</t>
  </si>
  <si>
    <t>Pemeriksaan kesehatan secara menyeluruh yang  bertujuan untuk memastikan kondisi kesehatan dan mengantisipasi gangguan yg timbul pada diri kita sendiri .</t>
  </si>
  <si>
    <t xml:space="preserve">Jumlah orang  yang melakukan pemeriksaan kesehatan </t>
  </si>
  <si>
    <t>Jumlah orang yang membutuhkan pemeriksaan kesehatan</t>
  </si>
  <si>
    <t xml:space="preserve">Penyuluhan Kesehatan </t>
  </si>
  <si>
    <t>Kegiatan penambahan pengetahuan yg diperuntukan  bagi masyarakat melalui penyebaran pesan . Untuk mencapai tujuan hidup sehat dengan cara mempengaruhi perilaku masyarakat baik secara individu ataupu kelompok  dengan penyampaian pesan</t>
  </si>
  <si>
    <t xml:space="preserve">Jumlah orang  yang mendapatkan penyuluhan kesehatan </t>
  </si>
  <si>
    <t>Jumlah orang yang membutuhkan penyuluhan kesehatan</t>
  </si>
  <si>
    <t>Masyarakat umum</t>
  </si>
  <si>
    <t>Pendataan Kel Olah Raga</t>
  </si>
  <si>
    <t>Kelompok Kelas Ibu Hamil</t>
  </si>
  <si>
    <t>jumlah peserta kelas ibu hamil diwilayah kerja puskesmas dalam bentuk kelompok belajar untuk meningkatkan pengetahuan dan merubah sikap</t>
  </si>
  <si>
    <t xml:space="preserve">jumlah kelompok  ibu hamil yg melaksanakan senam  </t>
  </si>
  <si>
    <t xml:space="preserve">jumlah ibu hamil yg datang dan melakukan senam </t>
  </si>
  <si>
    <t>Kelompok sekolah melalui UKS</t>
  </si>
  <si>
    <t xml:space="preserve">Membina dan mengembangkan kebiasaan hidup sehat yg dilakukan secara terpadu melamui program pendidikan dan pelayanan kesehatan olahraga dilingkungan sekolah </t>
  </si>
  <si>
    <t xml:space="preserve">jumlah kelompok sekolah yg melaksanakan senam/ aktifitas fisik setiap 5- 10 menit </t>
  </si>
  <si>
    <t>jumlah  Sekolah yg sudah melaksanakan aktifitas fisik setiap hari</t>
  </si>
  <si>
    <t>Sekolah</t>
  </si>
  <si>
    <t>5 sekolah (3 di Kelurahan Tanah Merah, 2 di Kelurahan Sungai Siring)</t>
  </si>
  <si>
    <t xml:space="preserve">Kelompok lanjut Usia </t>
  </si>
  <si>
    <t>Seseorang yg sudah memasuki tahapan akhir dari fase kehidupan, menjadi tua yang merupakan proses alamiah yg berarti sesorang telah melalui tiga tahap kehidupan dari anak,dewasa dan tua.</t>
  </si>
  <si>
    <t>jumlah kelompok lanjut usia yang terdaftar diwilayah nya</t>
  </si>
  <si>
    <t>Jumlah kelompok lanjut usia yang melakukan aktifitas fisik</t>
  </si>
  <si>
    <t>6 kelompok (2 kelompok di Kelurahan Sungai Siring, 2 kelompok di Kelurahan Tanah Merah dan 2 kelompok di Kelurahan Pampang)</t>
  </si>
  <si>
    <t>Pelayanan Kesehatan Olah Raga</t>
  </si>
  <si>
    <t xml:space="preserve">Pengukuran Kebugaran Jasmani </t>
  </si>
  <si>
    <t>kemampuan seseorang dalam melakukan aktivitas keseharian tanpa mengalami kelelahan yg berarti dan masih mempunyai cadangan sisa tenaga utk melakukan aktifitas yg lain.</t>
  </si>
  <si>
    <t>jumlah kelompok olahraga yg terdaftar diwilayahnya</t>
  </si>
  <si>
    <t>Jumlah kelompok olahraga yg melakukan pengukuran kebugaran</t>
  </si>
  <si>
    <t>Pegawai Puskesmas, Pegawai Kelurahan (Kel. Sungai Siring, Kel. Tanah Merah, Kel. Pampang) dan Sekolah Menengah Atas di Wilayah Kerja</t>
  </si>
  <si>
    <t>DST</t>
  </si>
  <si>
    <t>Total Nilai Kinerja UpayaKesehatan Pengembangan</t>
  </si>
  <si>
    <t>Rata-rata Kinerja Upaya Kesehatan Pengembangan</t>
  </si>
  <si>
    <t>PENGHITUNGAN PENILAIAN MUTU PELAYANAN PUSKESMAS TAHUN 2025</t>
  </si>
  <si>
    <t>Pembilang</t>
  </si>
  <si>
    <t>Penyebut</t>
  </si>
  <si>
    <t>Satuan</t>
  </si>
  <si>
    <t>Sasaran</t>
  </si>
  <si>
    <t>MUTU PELAYANAN PUSKESMAS</t>
  </si>
  <si>
    <t>SASARAN KESELAMATAN PASIEN</t>
  </si>
  <si>
    <t>1. Identifikasi Pasien dengan benar</t>
  </si>
  <si>
    <t>Kepatuhan petugas melakukan indentifikasi dengan menggunakan minimal dua penanda identitas yang relatif tidak berubah seperti nama lengkap, tanggal lahir,nomor rekam medis, NIK .</t>
  </si>
  <si>
    <t>identifikasi pasien secara benar adalah proses identifikasi yang  dilakukan pemberi pelayanan dengan menggunakan minimal dua  penanda identitas seperti: nama lengkap, tanggal lahir, nomor  rekam medik, NIK sesuai dengan yang ditetapkan di Puskesmas, yang dilakukan pada saat :a) Tindakanpemberian obat, pemberian cairan IV b). Prosedur tindakan c). Prosedur diagnostik d). Pengambilan sampel.             Identifikasi dapat dilakukan secaravisual ataupun verbal</t>
  </si>
  <si>
    <t>Jumlah pemberi pelayanan yang melakukan identifikasi secara benar dalam periode observasi ---inm</t>
  </si>
  <si>
    <t>Jumlah pemberi pelayanan yang diobservasi dalam periode observasi</t>
  </si>
  <si>
    <t>petugas</t>
  </si>
  <si>
    <t>2. Komunikasi efektif dalam pelayanan</t>
  </si>
  <si>
    <t>a. Kepatuhan petugas melakukan komunikasi efektif  TBK (TulisBaca Konfirmasi )pada  rawat inap dan atau rawat jalan</t>
  </si>
  <si>
    <t>Kepatuhan petugas melaksanaan TBK ( Tulis Baca Konfirmasi) pada saat melakukan konsultasi on call atau melaporkan hasil lab kritis kepada dokter  pada periode observasi</t>
  </si>
  <si>
    <t>Jumlah petugas yang melakukan TBK pada saat konsultasi on caal  atau pelaporan hasil lab kritis pada periode observasi</t>
  </si>
  <si>
    <t>Jumlah seluruh petugas pemberi pelayanan pada periode observasi</t>
  </si>
  <si>
    <t>b. Kepatuhan petugas melakukan komunikasi  efektif metode SBAR (Situastion, Background, Assesment,Recommendation)pada saat serah terima pasien pergantian shift di rawat inap</t>
  </si>
  <si>
    <t xml:space="preserve"> Kepatuhan petugas melakukan komunikasi  efektif metode SBAR (Situastion, Background, Assesment,Recommendation)pada saat serah terima pasien pergantian shift di rawat inap oada periode observasi</t>
  </si>
  <si>
    <t>Jumlah petugas pemberi pelayanan yang melakukan komunikasi SBAR pada saat terima pasien pergantiaan shift di rawatinap pada periode observasi</t>
  </si>
  <si>
    <t>Jumlah seluruh petugas pemberi pelayanan yang ditetapkan  melakukan komunikasi SBAR pada saat terima pasien pergantiaan shift di rawatinap pada periode observasi</t>
  </si>
  <si>
    <t>Kali</t>
  </si>
  <si>
    <t>3. Keamanan obat yang perlu diwaspadai</t>
  </si>
  <si>
    <t>Pelaksanaan pengelolaan  obat LASA dan high alert di ruang farmasi dan gudang obat</t>
  </si>
  <si>
    <t>Pelaksanaan identifikasi, penyimpanan dan pelabelan obat LASA dan Obat Hight Alert di ruang farmasi dan gudang obat di Puskesmas</t>
  </si>
  <si>
    <t>Jumlah obatLASA dan high alert yang dikelola pada periode observasi</t>
  </si>
  <si>
    <t>Jumlah seluruh obat LASA dan high alert diruang farmasi dangudang obat pada periode observasi</t>
  </si>
  <si>
    <t>item</t>
  </si>
  <si>
    <t>4. Memastikan lokasi pembedahan yang benar, prosedur yang benar, pembedahan pada pasien yang benar (penetapan di puskesmas jenis tindakan yang akan dimonitor)</t>
  </si>
  <si>
    <t>Kepatuhan petugas melakukan 'Surgical Check List' pada saat melakukan tindakan pembedahan  di puskesmas (dilakukan inventarisasi tindakan pembedahan  yang dilayani dipuskesmas)</t>
  </si>
  <si>
    <t>Jumlah petugas yang melaksanakan surgical check list pada saat melakukan tindakan pembedahan pada periode observasi</t>
  </si>
  <si>
    <t>Jumlah seluruh petugas yang melaksanakan tindakan pembedahan sesuai kompetensi pada periode observasi</t>
  </si>
  <si>
    <t>5. Kepatuhan Kebersihan Tangan</t>
  </si>
  <si>
    <t>Kepatuhan petugas melakukan kebersihan tangan</t>
  </si>
  <si>
    <t xml:space="preserve">Kepatuhan petugas melakukanan kebersihan tangan yang dilakukan dengan cara monitoring kepatuhan petugas pada 5 moment untuk cuci tangan yaitu : sebelum kontak dengan pasien,sesudah kontak dengan pasien, sebelum melakukan prosedur aseptik, setelah bersentuhan dengan cairan tubuh pasien dan setelah bersentuhan dengan lingkungan pasien , dengan metode 6 langkah cuci tangan menurut WHO </t>
  </si>
  <si>
    <t>Jumlah tindakan kebersihan tangan</t>
  </si>
  <si>
    <t>Jumlah total peluang kebersihan tangan yang seharusnya dilakukan dalam  periode observasi</t>
  </si>
  <si>
    <t>org</t>
  </si>
  <si>
    <t>6. Mengurangi risiko cedera pasien akibat terjatuh</t>
  </si>
  <si>
    <t>Kepatuhan petugas melakukan asesmen jatuh pada pasien rawat inap dan rawat jalan</t>
  </si>
  <si>
    <t>Kepatuhan petugas melakukan  assesment resiko jatuh pada pasien yang beresiko jatuh dengan menggunakan metode yang ditetapkan puskesmas.  Penetapan kasus resiko jatuh ditetapkan oleh Puskesmas</t>
  </si>
  <si>
    <t>Jumlah petugas yang melakukan identifikasi risiko jatuh pada periode observasi</t>
  </si>
  <si>
    <t>Jumlah seluruh petugas yang memberikan pelayanan kepada pasien pada periode observasi</t>
  </si>
  <si>
    <t>PPI (PENCEGAHAN DAN PENGENDALIAN INFEKSI)</t>
  </si>
  <si>
    <t>a</t>
  </si>
  <si>
    <t>Kewaspadaan standar</t>
  </si>
  <si>
    <t>1. Kebersihan tangan</t>
  </si>
  <si>
    <t xml:space="preserve">    a. Dilakukan sosialisas cara cuci tangan yang benar minimal 1 kali/thn baik pada petugas dan pengunjung </t>
  </si>
  <si>
    <t xml:space="preserve">Pelaksanaan sosialisasi cuci tangan kepada petugas dan pengunjung puskesmas minimal 1 kali/thn </t>
  </si>
  <si>
    <t>Jumlah pelaksanaan sosialisasi cara cuci tangan yang benar kepada petugas dan pengunjung puskesmas minimal 1 kali /thn</t>
  </si>
  <si>
    <t>Jumlah tindakan kebersihan tangan yang dilakukan oleh petugas</t>
  </si>
  <si>
    <t>Jumlah total peluang kebersihan tangan yang seharusnya dilakukan dalam periode observasi</t>
  </si>
  <si>
    <t>idem dengan SKP 5</t>
  </si>
  <si>
    <t>2. Penerapan PPI kewaspadaan standar Penggunaan APD</t>
  </si>
  <si>
    <t>a.  Dilakukan pemantauan kepatuhan petugas terhadap pemakaian APD minimal setiap 3 bulan sekali</t>
  </si>
  <si>
    <t>Pelaksanaan pemantauan kepatuhan petugas terhadap pemakaian APD (Alat Pelindung Diri) pada kondisi yang ditetapkan Puskesmas memerlukan pemakaian APD sesuai PMK 27 tahun 2017</t>
  </si>
  <si>
    <t>Jumlah petugas yang patuh terhadap pemakaian APD pada kondisi yang telah ditetapkan Puskesmas memerlukan pemakaian APD yang dipantau minimal 3 bulan sekali</t>
  </si>
  <si>
    <t>Jumlah petugas yang berada pada kondisi yang mengharuskan  pemakaian APD  yang telah ditetapkan Puskesmas memerlukan pemakaian APD yang dipantau minimal 3 bulan sekali</t>
  </si>
  <si>
    <t>3. Penerapan PPI kewaspadaan standar Dekontaminasi Peralatan Standar Perawatan Pasien</t>
  </si>
  <si>
    <t>a.  kepatuhan petugas terhadap prosedur  sterilisasi peralatan minimal setiap 3 bulan sekali</t>
  </si>
  <si>
    <t xml:space="preserve">kepatuhan petugas terhadap prosedur sterilisasi peralatan secara berkala dan dievaluasi maksimal 3 bulan sekali. </t>
  </si>
  <si>
    <t xml:space="preserve">Kepatuhan petugas  terhadap prosedur sterilisasi peralatan pada kurun waktu tertentu </t>
  </si>
  <si>
    <t>4. Penerapan PPI kewaspadaan standar Pengendalian Lingkungan</t>
  </si>
  <si>
    <t>Kepatuhan petugas melakukan pembersihan,  desinfeksi permukaan  lingkungan di sekitar pengguna dan pemberi layanan dari kemungkinan kontaminasi darah, produk darah atau cairan tubuh</t>
  </si>
  <si>
    <t>Pelaksanaan penilaian kepatuhan petugas melakukan desinfeksi permukaan  lingkungan minimal 2 kali sehari  di sekitar pengguna dan pemberi layanan dari kemungkinan kontaminasi darah, produk darah atau cairan tubuh</t>
  </si>
  <si>
    <t>Jumlah moment pelaksanaan pembersihan, desinfeksi permukaan lingkungan sekitar pengguna dan pemberi layanan yang kemungkinan kontaminasi darah,produk darah dan cairan tubuh minimal 2 kali sehari</t>
  </si>
  <si>
    <t>Jumlah seluruh moment kemungkinan diperlukan pembersihan,desinfeksi permukaan lingkungan dalam sehari</t>
  </si>
  <si>
    <t>5. Pengelolaan Limbah</t>
  </si>
  <si>
    <t xml:space="preserve">  a. Dilakukan pemantauan pemilahan limbah infeksius dan non infeksius setiap bulan sekali </t>
  </si>
  <si>
    <t>Pelaksanaan pemantauan pemilahan limbah infeksius dan non infeksius di masing -masing ruangan pelayanan</t>
  </si>
  <si>
    <t>Jumlah ruangan yang patuh melakukan pemilahan limbah infeksius dan non infeksius pada kurun waktu tertentu</t>
  </si>
  <si>
    <t>Jumlah seluruh ruangan puskesmas yang mengharuskan dilakukan pemilahan limbah infkesius dan non infeksius</t>
  </si>
  <si>
    <t>ruangan</t>
  </si>
  <si>
    <t>6. Pengelolaan linen</t>
  </si>
  <si>
    <t xml:space="preserve">a.  kepatuhan petugas terhadap prosedur pengelolaan linen </t>
  </si>
  <si>
    <t>Pelaksanaan pemantauan prosedur terhadap prosedur pengelolaan liner secara berkala</t>
  </si>
  <si>
    <t>Kepatuhan petugas terhadap prosedur pengelolaan linen dalam masa observasi</t>
  </si>
  <si>
    <t>7. Penerapan PPI kewaspadaan standar Etika batuk dan bersin</t>
  </si>
  <si>
    <t xml:space="preserve"> b. Dilakukan sosialisasi etika batuk dan bersin pada pasien/pengunjung minimal 4 kali dalam setahun</t>
  </si>
  <si>
    <t>Pelaksanaan sosialisasi etika batuk dan bersin pada pasien/pengunjung minimal 4 kali dalam setahun</t>
  </si>
  <si>
    <t>Jumlah pelaksanaan sosialisasi etika batuk dan bersin pada pasien/pengunjung</t>
  </si>
  <si>
    <t>Jumlah pelaksanaan sosialisasi etika batuk dan bersin pada pasien/ pengunjung 4 kali dalam satu tahun di kali 100 %</t>
  </si>
  <si>
    <t xml:space="preserve">  b. Tersedia poster etika batuk dan bersin minimal 2 poster di ruang tunggu pelayanan</t>
  </si>
  <si>
    <t>Pemasangan poster etika batuk minimal 2 poster di ruang tunggu pelayanan</t>
  </si>
  <si>
    <t>Jumlah poster etika batuk di ruang tunggu pelayanan Puskesmas dibagia 2,  dikali 100%</t>
  </si>
  <si>
    <t>buah</t>
  </si>
  <si>
    <t>8. Penerapan PPI kewaspadaan standar Penempatan Pasien</t>
  </si>
  <si>
    <t xml:space="preserve"> a. Dilakukan pemantauan pelaksanaan pemilahan pasien di bagian pendaftaran untuk pasien yang infeksius tertentu dan non infeksius,contoh : kasus susp TB, varicella, sakit mata,dll (penetapan kasus infeksius dilakukan oleh puskesmas dari hasil kesepakatan dalam rapat PPI)</t>
  </si>
  <si>
    <t>Pelaksanaan monitroing kepatuhan petugas terhadap pemilahan pasin di bagian pendaftaran untuk pasien yang infeksius tertetnu dan non infkesius, dimonitor berkala</t>
  </si>
  <si>
    <t>Kepatuhan petugas terhadap prosedur pemilahan pasien infeksius dan non infeksiu di bagian pendaftaran dalam masa observasi</t>
  </si>
  <si>
    <t>b</t>
  </si>
  <si>
    <t>Kewaspadaan berdasarkan transmisi</t>
  </si>
  <si>
    <t>1. Berdasarkan kontak</t>
  </si>
  <si>
    <t>Petugas</t>
  </si>
  <si>
    <t>2. Berdasarkan droplet</t>
  </si>
  <si>
    <t xml:space="preserve">  c. Tersedia poster etika batuk dan bersin minimal 2 poster di ruang tunggu pelayanan</t>
  </si>
  <si>
    <t>Jumlah poster etika batuk di ruang tunggu pelayanan Puskesmas</t>
  </si>
  <si>
    <t>Jumlah poster etika batuk di ruang tunggu pelayanan Puskesmas minimal 2 dikali 100%</t>
  </si>
  <si>
    <t>3. Berdasarkan udara/air borne precaution</t>
  </si>
  <si>
    <t>a. Dilakukan alur pelayanan khusus bagi pasien TBC ( sama dengan indikator kwaspadaan standr)</t>
  </si>
  <si>
    <t>Kepatuhan petugas melaksanakan  alur pelayanan khusus bagi pasien TBC</t>
  </si>
  <si>
    <t>Kepatuhan petugas terhadap prosedur pelayanan pasien TBC dalam waktu observasi (dimonitoring secara berkala)</t>
  </si>
  <si>
    <t>c</t>
  </si>
  <si>
    <t>Penerapan PPI terkait pelayanan kesehatan dengan Bundles Hais</t>
  </si>
  <si>
    <t xml:space="preserve"> kepatuhan petugas terhadap bundles H'Ais yang ditetapkan</t>
  </si>
  <si>
    <t xml:space="preserve">Pelaksanaan monitoring kepatuhan petugas terhadap bundles H'Ais yang ditetapkan </t>
  </si>
  <si>
    <t>Jumlah petugas yang melaksanakan bundles H'Ais sesuaiindikasi pada periode observasi</t>
  </si>
  <si>
    <t>Jumlah petugas yang memberikan pelayanan yang berindikasi bundleH'Ais yang ditetapkan</t>
  </si>
  <si>
    <t>bundles</t>
  </si>
  <si>
    <t>d</t>
  </si>
  <si>
    <t>Surveilans PPI</t>
  </si>
  <si>
    <t>1. Dilakukan surveilans kejadian phlebitis di Puskesmas rawat inap setiap 6 bulan sekali sampai dengan analisa, RTL dan TL</t>
  </si>
  <si>
    <t>Pelaksanaan surveilans Phlebitis dalam kurun waktu tertentu</t>
  </si>
  <si>
    <t>Jumlah kejadian phlebitis pada kurun waktu tertetnu</t>
  </si>
  <si>
    <t>Jumlah pasien yang diberikan perawatan cairan IV dalam kurun waktu tertentu</t>
  </si>
  <si>
    <t>kasus</t>
  </si>
  <si>
    <t>&lt; 5%</t>
  </si>
  <si>
    <t xml:space="preserve">2. Dilakukan surveilans infeksi daerah operasi bagi Puskesmas rawat jalan &amp; rawat inap setiap 6 bulan sekali sampai dengan RTL dan TL </t>
  </si>
  <si>
    <t>Pelaksanaan surveilans IDO dalam kurun waktu tertentu</t>
  </si>
  <si>
    <t>Jumlah kejadian IDO pada kurun waktu tertetnu</t>
  </si>
  <si>
    <t>Jumlah pasien yang dilakukan tindakan dalam kurun waktu tertentu</t>
  </si>
  <si>
    <t>e</t>
  </si>
  <si>
    <t>Audit dan monitroing berkala</t>
  </si>
  <si>
    <t>1. Dilakukan audit PPI secara berkala per triwulan</t>
  </si>
  <si>
    <t>Pelaksanaan audit PPI secara berkala per triwulan</t>
  </si>
  <si>
    <t>Jumlah pelaksanaan audit PPI dibagi 4 , dikali 100%</t>
  </si>
  <si>
    <t>2. Dilakukan monitoring berkala pelaksanaan PPI tiap 6 bulan sekali dan pertemuan berkala hasil monitoring pelaksanaan PPI</t>
  </si>
  <si>
    <t>Monitoring pelaksanaan PPI secara berkala minimal setiap 6 bulan sekali</t>
  </si>
  <si>
    <t>Jumlah pelaksanaan monitoring pelaksanaan PPI dibagi 2, dikali 100%</t>
  </si>
  <si>
    <t>f</t>
  </si>
  <si>
    <t>Penggunaan antimikroba yang bijak</t>
  </si>
  <si>
    <t>1. Penggunaan antibiotik pada kasus ISPA non pneumoni</t>
  </si>
  <si>
    <t>Penilaian penggunaan antibiotik pada kasus ISPA non penumonia , dengan metode sampling resep dalam 1 bulan</t>
  </si>
  <si>
    <t xml:space="preserve">Jumlah resep ISPA non pneumonia  yang  tidak menggunakan antibiotik </t>
  </si>
  <si>
    <t>Jumlah  sampling  resep terplih  ISPA non penumonia dalam 1 bulan</t>
  </si>
  <si>
    <t>resep</t>
  </si>
  <si>
    <t>2.  Penggunaan antibiotik pada kasus diare non spesifik</t>
  </si>
  <si>
    <t>Penilaian penggunaan antibiotik pada kasus Diare Non Spesifik , dengan metode sampling resep dalam 1 bulan</t>
  </si>
  <si>
    <t>Jumlah resep Diare Non Spesifik yang tidak menggunakan antibiotik</t>
  </si>
  <si>
    <t>Jumlah sampling resep Diare Non Spesifik  terplih dalam 1 bulan</t>
  </si>
  <si>
    <t>g</t>
  </si>
  <si>
    <t>Pendidikan dan Pelatihan</t>
  </si>
  <si>
    <t>1. Dilakukan sosialisasi/workshop PPI di Puskesmas</t>
  </si>
  <si>
    <t>Sosialisasi /workshop PPI di Puskesmas minimal 1 thn sekali</t>
  </si>
  <si>
    <t>Jumlah pelaksanaan sosialisasi/workshop dibagi 1 , dikali 100%</t>
  </si>
  <si>
    <t>INDIKATOR NASIONAL MUTU</t>
  </si>
  <si>
    <t>a.</t>
  </si>
  <si>
    <t>Kepatuhan Kebersihan Tangan</t>
  </si>
  <si>
    <t>Sama dengan indikator PPI</t>
  </si>
  <si>
    <t xml:space="preserve">b. </t>
  </si>
  <si>
    <t>Kepatuhan Penggunaan Alat Pelindung Diri</t>
  </si>
  <si>
    <t>c.</t>
  </si>
  <si>
    <t>Kepatuhan Identifikasi Pasien</t>
  </si>
  <si>
    <t>Sama dengan indikaotr keselamatan pasien</t>
  </si>
  <si>
    <t xml:space="preserve">d. </t>
  </si>
  <si>
    <t>Keberhasilan pengobatan pasien TB semua kasus sensitif obat</t>
  </si>
  <si>
    <t xml:space="preserve"> keberhasilan pengobatan  pasien TB semua kasus  sensitif obat untuk  mengurangi  angka penularan penyakit TB</t>
  </si>
  <si>
    <t>Jumlah pasien TB SO yang sembuh dan pengobatan lengkap sesuai ketentuan pada tahun berjalan di wilayah kerja puskesmas</t>
  </si>
  <si>
    <t>Jumlah semua pasien TB SO yang sembuh dan pengobatan lengkap pada tahun berjalan di wilayah  kerja Puskesmas</t>
  </si>
  <si>
    <t>Jumlah semua kasus TB SO yang diobati pada tahun berjalan di wilayah  kerja Puskesmas</t>
  </si>
  <si>
    <t>Rekam medis kasus TB SO pada tahun berjalan</t>
  </si>
  <si>
    <t>e.</t>
  </si>
  <si>
    <t>Ibu hamil yang mendapatkan pelayanan ANC sesuai standar</t>
  </si>
  <si>
    <t xml:space="preserve"> Pelayananan seluruh ibu hamil yang telah bersalin dan mendapatkan pelayanan ANC sesuai standar di wilayah kerja puskesmas</t>
  </si>
  <si>
    <t>Pelayananan seluruh ibu hamil yang telah bersalin dan mendapatkan pelayanan ANC sesuai standar di wilayah kerja puskesmas pada tahun berjalan</t>
  </si>
  <si>
    <t>Jumlah ibu hamil yang telah mendapatkan pelayanan ANC lengkap  sesuai standar di wilayah kerja Puskesmas tahun berjalan</t>
  </si>
  <si>
    <t>Jumlah seluruh ibu hamil yang telah bersalin yang mendapatkan  pelayanan ANC di wilayah kerja Puskesmas pada tahun berjalan</t>
  </si>
  <si>
    <t>Rekam medis ibu hamil yang telah bersalin yang mendapatkan ANC di wilker pada tahun ebrjalan</t>
  </si>
  <si>
    <t>f.</t>
  </si>
  <si>
    <t>Kepuasan pasien</t>
  </si>
  <si>
    <t xml:space="preserve"> Kepuasan pasien adalah hasil pendapat dan penilaian pasien terhadap kinerja pelayanan yang diberikan oleh failitas pelayanan kesehatan</t>
  </si>
  <si>
    <t>Mengukur secara komprehensif tentang tingkat kepuasan pasien terhadapkualitas layanan yang diberikan oleh failitas pelayanan kesehatan kepada pasien setiap 6 bulan sekali menggunakan kuesionir Permenpan sesuai ketentuan perhitungan yang ditetapkan</t>
  </si>
  <si>
    <t>Penjumlahan Hasil persentase capaian survei kepuasan pasiendengan menggunakan kuesionir Permenpan Nomor 14 tahun 2017 (semester 1 &amp; 2 ) dibagi 2 dikali 100%</t>
  </si>
  <si>
    <t>&gt; 76,61%</t>
  </si>
  <si>
    <t>Total nilai kinerja Mutu Pelayanan Puskesmas (I  - III)</t>
  </si>
  <si>
    <t>Rata- rata kinerja Mutu</t>
  </si>
  <si>
    <t>OUTPUT KINERJA MUTU PELAYANAN PUSKESMAS :</t>
  </si>
  <si>
    <t>rata- rata nilai</t>
  </si>
  <si>
    <t>Ket :</t>
  </si>
  <si>
    <t xml:space="preserve">Interpretasi rata2  kinerja Mutu : </t>
  </si>
  <si>
    <t xml:space="preserve">1. Baik   bila nilai rata-rata </t>
  </si>
  <si>
    <r>
      <rPr>
        <rFont val="Cambria"/>
        <color rgb="FF000000"/>
        <sz val="9.0"/>
        <u/>
      </rPr>
      <t xml:space="preserve"> &gt;</t>
    </r>
    <r>
      <rPr>
        <rFont val="Cambria"/>
        <color rgb="FF000000"/>
        <sz val="9.0"/>
      </rPr>
      <t xml:space="preserve"> 91%</t>
    </r>
  </si>
  <si>
    <t xml:space="preserve">2. Cukup bila nilai rata-rata </t>
  </si>
  <si>
    <t xml:space="preserve"> 81 - 90 % </t>
  </si>
  <si>
    <t xml:space="preserve">3. Rendah bila nilai rata-rata </t>
  </si>
  <si>
    <r>
      <rPr>
        <rFont val="Cambria"/>
        <color rgb="FF000000"/>
        <sz val="9.0"/>
        <u/>
      </rPr>
      <t>&lt;</t>
    </r>
    <r>
      <rPr>
        <rFont val="Cambria"/>
        <color rgb="FF000000"/>
        <sz val="9.0"/>
      </rPr>
      <t xml:space="preserve"> 80%</t>
    </r>
  </si>
  <si>
    <t>KINERJA MUTU MANAJEMEN</t>
  </si>
  <si>
    <t>capaian</t>
  </si>
  <si>
    <t>Manajemen Umum</t>
  </si>
  <si>
    <t>Manajemen Peralatan dan Sarana Prasarana</t>
  </si>
  <si>
    <t xml:space="preserve">Manajemen Keuangan </t>
  </si>
  <si>
    <t>Manajemen Sumber Daya Manusia</t>
  </si>
  <si>
    <t xml:space="preserve">Manajemen Pelayanan Kefarmasian </t>
  </si>
  <si>
    <t>Manajemen Pengelolaan Data dan Informasi di Puskesmas (Puskesmas sebagai bank data)</t>
  </si>
  <si>
    <t>SPIDER CHART</t>
  </si>
  <si>
    <t>PKP PUSKESMAS</t>
  </si>
  <si>
    <t>KINERJA UKM ESENSIAL</t>
  </si>
  <si>
    <t>TAHUN 2024</t>
  </si>
  <si>
    <t>Promosi Kesehatan</t>
  </si>
  <si>
    <t>Kesehatan Lingkungan</t>
  </si>
  <si>
    <t>Pencegahan dan Pengendalian Penyakit</t>
  </si>
  <si>
    <t>Pelayanan Kesehatan keluarga</t>
  </si>
  <si>
    <t>pelayanan Gizi</t>
  </si>
  <si>
    <t>Perkesmas</t>
  </si>
  <si>
    <t>KINERJA UKM PENGEMBANGAN</t>
  </si>
  <si>
    <t xml:space="preserve">pelayanan kesehatan tradisional </t>
  </si>
  <si>
    <t xml:space="preserve">pelayanan kesehatan gigi </t>
  </si>
  <si>
    <t>pelayanan kesehatan kerja</t>
  </si>
  <si>
    <t>PENILAIAN KINERJA UPAYA KESEHATAN PERSEORANGAN (UKP) PUSKESMAS TAHUN 2023</t>
  </si>
  <si>
    <t>TARGET SASARAN (T)</t>
  </si>
  <si>
    <t>PENCAPAIAN PER BULAN(H)</t>
  </si>
  <si>
    <t>UPAYA KESEHATAN PERORANGAN</t>
  </si>
  <si>
    <t>RAWAT JALAN</t>
  </si>
  <si>
    <t xml:space="preserve">Kelengkapan pengisian rekam medik </t>
  </si>
  <si>
    <t xml:space="preserve">Pelaksanaan monitoring kelengkapan rekam medik  </t>
  </si>
  <si>
    <t>Jumkah rekam medik  yg lengkap pengisianya</t>
  </si>
  <si>
    <t>Jumkah rekam medik  yang diperiksa pada kurun waktu tertentu</t>
  </si>
  <si>
    <t>RM</t>
  </si>
  <si>
    <t>Cakupan pemakaian obat generik</t>
  </si>
  <si>
    <t>Jumlah item obat generik yang diresepkan di puskesmas dan pusban</t>
  </si>
  <si>
    <t>Jumlah obat generik dalam resep</t>
  </si>
  <si>
    <t>Jumlah obat dalam resep</t>
  </si>
  <si>
    <t>item obat</t>
  </si>
  <si>
    <t xml:space="preserve">Pelaksanaan PME </t>
  </si>
  <si>
    <t xml:space="preserve">PME adalah kegiatan pemantapan mutu yang diselenggaralan secara periodik oleh pihak lain di luar laboratorium yang bersangkutan untuk memantau dan menilai penampilan suatu laboratorium di bidang pemeriksaan tertentu. </t>
  </si>
  <si>
    <t xml:space="preserve">Jumlah PME dengan nilai baik </t>
  </si>
  <si>
    <t xml:space="preserve"> Jumlah PME yang diikuti DIKALI 100%</t>
  </si>
  <si>
    <t xml:space="preserve">Pelaksanaan PMI </t>
  </si>
  <si>
    <t>Kegiatan pencegahan dan pengawasan yang dilaksanakan oleh setiap Lab secara terus menerus agar diperoleh hasil pemeriksaan yang tepat serta mendeteksi adanya kesalahan dan memperbaikinya dengan tahapan praanalitik, analiti dan pasca analitik</t>
  </si>
  <si>
    <t xml:space="preserve">Jumlah PMI dengan nilai baik </t>
  </si>
  <si>
    <t xml:space="preserve"> Jumlah PMI yang di lakukan DIKALI 100%</t>
  </si>
  <si>
    <t>Capaian  kbk</t>
  </si>
  <si>
    <t>1. Angka Kontak</t>
  </si>
  <si>
    <r>
      <rPr>
        <rFont val="Cambria"/>
        <color rgb="FF000000"/>
        <sz val="9.0"/>
      </rPr>
      <t xml:space="preserve">merupakan indikator untuk mengetahui tingkat aksesabilitas dan  pemanfaatan pelayanan primer di FKTP oleh Peserta berdasarkan jumlah peserta JKN (per  nomor identitas peserta) yang mendapatkan pelayanan kesehatan di FKTP per bulan baik di  dalam gedung maupun di luar gedung tanpa memperhitungkan frekuensi kedatangan  peserta dalam satu bulan. dengan target  angka kontak </t>
    </r>
    <r>
      <rPr>
        <rFont val="Cambria"/>
        <color rgb="FF000000"/>
        <sz val="9.0"/>
        <u/>
      </rPr>
      <t>&gt;</t>
    </r>
    <r>
      <rPr>
        <rFont val="Cambria"/>
        <color rgb="FF000000"/>
        <sz val="9.0"/>
      </rPr>
      <t>150 ‰</t>
    </r>
  </si>
  <si>
    <t>Jumlah peserta  JKN yang melakukan kontak dalam satu tahun</t>
  </si>
  <si>
    <t>Jumlah peserta  JKN terdaftar di FKTP   dalam satu tahun di kali 1000</t>
  </si>
  <si>
    <t>peserta</t>
  </si>
  <si>
    <t>2. Rujukan RNS</t>
  </si>
  <si>
    <r>
      <rPr>
        <rFont val="Cambria"/>
        <color rgb="FF000000"/>
        <sz val="9.0"/>
      </rPr>
      <t>merupakan indikator  untuk mengetahui kualitas pelayanan di FKTP, sehingga sistem rujukan  terselenggara sesuai indikasi medis dan kompetensinya. Dengan target</t>
    </r>
    <r>
      <rPr>
        <rFont val="Cambria"/>
        <color rgb="FF000000"/>
        <sz val="9.0"/>
        <u/>
      </rPr>
      <t xml:space="preserve"> &lt;</t>
    </r>
    <r>
      <rPr>
        <rFont val="Cambria"/>
        <color rgb="FF000000"/>
        <sz val="9.0"/>
      </rPr>
      <t xml:space="preserve"> 2 %</t>
    </r>
  </si>
  <si>
    <t>Jumlah rujukan Non spesialistik dengan jenis penyakit yang sesui ketentuan perundang undangan dalam satu tahun</t>
  </si>
  <si>
    <t>Jumlah Total rujukan FKTP Ke FKRTL di kali 100 %</t>
  </si>
  <si>
    <t>Rujukan</t>
  </si>
  <si>
    <t>0.63</t>
  </si>
  <si>
    <t>3. HT/DM terkendali</t>
  </si>
  <si>
    <r>
      <rPr>
        <rFont val="Cambria"/>
        <color rgb="FF000000"/>
        <sz val="9.0"/>
      </rPr>
      <t xml:space="preserve">merupakan indikator untuk mengetahui  optimalisasi penatalaksanaan Prolanis oleh FKTP dalam menjaga kadar gula darah puasa  bagi pasien Diabetes Mellitus tipe 2 (DM) atau tekanan darah bagi pasien Hipertensi  Essensial (HT) dengan target   </t>
    </r>
    <r>
      <rPr>
        <rFont val="Cambria"/>
        <color rgb="FF000000"/>
        <sz val="9.0"/>
        <u/>
      </rPr>
      <t>&gt;</t>
    </r>
    <r>
      <rPr>
        <rFont val="Cambria"/>
        <color rgb="FF000000"/>
        <sz val="9.0"/>
      </rPr>
      <t xml:space="preserve"> 5 %</t>
    </r>
  </si>
  <si>
    <t>Jumlah peserta  prolanis DM terkendali dan Rasio HT terkendali dalam satu tahun</t>
  </si>
  <si>
    <t>Jumlah peserta terdaftar di FKTP dengan Diagnosa DM Dan HT    dalam satu tahun di kali 100 %</t>
  </si>
  <si>
    <t>RAWAT INAP</t>
  </si>
  <si>
    <t>BOR (Bed Occupation Rate)</t>
  </si>
  <si>
    <t>Pemakaian tempat tidur di Puskesmas RI dalam kurun waktu tertentu dengan target penggunaan tempat tidur 60 - 85 %</t>
  </si>
  <si>
    <t>Jumlah hari perawatan dalam 1 bulan</t>
  </si>
  <si>
    <t>Hasil kali jumlah tempat tidur dengan jumlah hari dalam satu bulan dikali 100%</t>
  </si>
  <si>
    <t>persen</t>
  </si>
  <si>
    <t>16.67</t>
  </si>
  <si>
    <t>AVLOS (Average Lengt Of Stay)</t>
  </si>
  <si>
    <t>Rata-rata lamanya seorang pasien dirawat dengan lama hari rawat 3-5 hari</t>
  </si>
  <si>
    <t>Jumlah lama dirawat</t>
  </si>
  <si>
    <t>Jumlah pasien keluar</t>
  </si>
  <si>
    <t>hari</t>
  </si>
  <si>
    <t>Total nilai kinerja Upaya kesehatan perseorangan (UKP)</t>
  </si>
  <si>
    <t>Rata- rata kinerja UKP</t>
  </si>
  <si>
    <t>STANDAR PELAYANAN MINIMAL (SPM)</t>
  </si>
  <si>
    <t>PUSKESMAS SUNGAI SIRING TAHUN 2024</t>
  </si>
  <si>
    <t>JENIS PELAYANAN</t>
  </si>
  <si>
    <t>TARGET</t>
  </si>
  <si>
    <t>SASARAN</t>
  </si>
  <si>
    <t>CAPAIAN</t>
  </si>
  <si>
    <t>ABS</t>
  </si>
  <si>
    <t>PELAYANAN KESEHATAN IBU HAMIL</t>
  </si>
  <si>
    <t>PELYANAN KESEHATAN IBU BERSALIN</t>
  </si>
  <si>
    <t>PELAYANAN KESEHAAN BAYI BARU LAHIR</t>
  </si>
  <si>
    <t>PELAYANAN KESEHATAN BALITA</t>
  </si>
  <si>
    <t>PELAYANAN KESEHATAN PADA USIA PENDIDIKAN DASAR</t>
  </si>
  <si>
    <t>PELAYANAN KESEHATAN PADA USIA PRODUKTIF</t>
  </si>
  <si>
    <t>PELAYANAN KESEHATAN PADA USIA LANJUT</t>
  </si>
  <si>
    <t>PELAYANAN KESEHATAN PADA PENDERITA HIPERTENSI</t>
  </si>
  <si>
    <t xml:space="preserve">PELAYANA KESEHATAN PADA PENDERITA DIABETES MILITUS </t>
  </si>
  <si>
    <t>PELAYANAN KESEHATAN PADA ORANG DENGAN GANGGUAN JIWA (odgj)</t>
  </si>
  <si>
    <t>PELAYANAN KESEHATAN ORANG TERDUGA TUBERKOLOSIS</t>
  </si>
  <si>
    <t xml:space="preserve">                                                                                                                                                                                                                                                                                                                                                                                             </t>
  </si>
  <si>
    <t>PELAYANAN KESEHATAN ORANG DENGAN RESIKO TERINFEKSI VIRUS  YANG MELEMAHKAN DAYA TAHAN TUBUH MANUSIA (HIV)</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</si>
</sst>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0%"/>
    <numFmt numFmtId="165" formatCode="_(* #,##0_);_(* \(#,##0\);_(* &quot;-&quot;_);_(@_)"/>
    <numFmt numFmtId="166" formatCode="0.0"/>
    <numFmt numFmtId="167" formatCode="d\.m"/>
  </numFmts>
  <fonts count="38">
    <font>
      <sz val="11.0"/>
      <color rgb="FF000000"/>
      <name val="Calibri"/>
      <scheme val="minor"/>
    </font>
    <font>
      <b/>
      <sz val="12.0"/>
      <color rgb="FF000000"/>
      <name val="Times New Roman"/>
    </font>
    <font>
      <sz val="11.0"/>
      <color rgb="FF000000"/>
      <name val="Calibri"/>
    </font>
    <font>
      <sz val="10.0"/>
      <color rgb="FF000000"/>
      <name val="Times New Roman"/>
    </font>
    <font/>
    <font>
      <b/>
      <sz val="10.0"/>
      <color rgb="FF000000"/>
      <name val="Times New Roman"/>
    </font>
    <font>
      <b/>
      <sz val="10.0"/>
      <color rgb="FFFF0000"/>
      <name val="Times New Roman"/>
    </font>
    <font>
      <sz val="10.0"/>
      <color rgb="FFFF0000"/>
      <name val="Times New Roman"/>
    </font>
    <font>
      <sz val="11.0"/>
      <color rgb="FF000000"/>
      <name val="Times New Roman"/>
    </font>
    <font>
      <i/>
      <sz val="12.0"/>
      <color rgb="FF000000"/>
      <name val="Arial"/>
    </font>
    <font>
      <sz val="12.0"/>
      <color rgb="FF000000"/>
      <name val="Bookman Old Style"/>
    </font>
    <font>
      <sz val="12.0"/>
      <color rgb="FF000000"/>
      <name val="Book Antiqua"/>
    </font>
    <font>
      <b/>
      <sz val="9.0"/>
      <color rgb="FF000000"/>
      <name val="Cambria"/>
    </font>
    <font>
      <sz val="9.0"/>
      <color rgb="FF000000"/>
      <name val="Arial"/>
    </font>
    <font>
      <b/>
      <sz val="9.0"/>
      <color rgb="FF000000"/>
      <name val="Arial"/>
    </font>
    <font>
      <sz val="9.0"/>
      <color rgb="FF000000"/>
      <name val="Cambria"/>
    </font>
    <font>
      <sz val="10.0"/>
      <color rgb="FF000000"/>
      <name val="Cambria"/>
    </font>
    <font>
      <sz val="9.0"/>
      <color rgb="FF1F1F1F"/>
      <name val="Arial"/>
    </font>
    <font>
      <sz val="9.0"/>
      <color rgb="FFFF0000"/>
      <name val="Cambria"/>
    </font>
    <font>
      <sz val="9.0"/>
      <color rgb="FF000000"/>
      <name val="Times New Roman"/>
    </font>
    <font>
      <b/>
      <sz val="9.0"/>
      <color rgb="FF000000"/>
      <name val="Times New Roman"/>
    </font>
    <font>
      <sz val="9.0"/>
      <color rgb="FF000000"/>
      <name val="Book Antiqua"/>
    </font>
    <font>
      <sz val="9.0"/>
      <color rgb="FF000000"/>
      <name val="Calibri"/>
    </font>
    <font>
      <b/>
      <sz val="11.0"/>
      <color rgb="FF000000"/>
      <name val="Calibri"/>
    </font>
    <font>
      <sz val="11.0"/>
      <color rgb="FF000000"/>
      <name val="Cambria"/>
    </font>
    <font>
      <b/>
      <sz val="9.0"/>
      <color rgb="FF000000"/>
      <name val="Book Antiqua"/>
    </font>
    <font>
      <b/>
      <sz val="9.0"/>
      <color rgb="FF000000"/>
      <name val="Calibri"/>
    </font>
    <font>
      <b/>
      <sz val="8.0"/>
      <color rgb="FF000000"/>
      <name val="Cambria"/>
    </font>
    <font>
      <sz val="12.0"/>
      <color rgb="FF000000"/>
      <name val="Cambria"/>
    </font>
    <font>
      <b/>
      <sz val="12.0"/>
      <color rgb="FF000000"/>
      <name val="Cambria"/>
    </font>
    <font>
      <sz val="10.0"/>
      <color rgb="FF000000"/>
      <name val="Calibri"/>
    </font>
    <font>
      <b/>
      <sz val="10.0"/>
      <color rgb="FF000000"/>
      <name val="Calibri"/>
    </font>
    <font>
      <b/>
      <sz val="10.0"/>
      <color rgb="FF000000"/>
      <name val="Cambria"/>
    </font>
    <font>
      <sz val="10.0"/>
      <color rgb="FFFF0000"/>
      <name val="Cambria"/>
    </font>
    <font>
      <b/>
      <sz val="11.0"/>
      <color rgb="FF000000"/>
      <name val="Cambria"/>
    </font>
    <font>
      <b/>
      <sz val="10.0"/>
      <color rgb="FF0066CC"/>
      <name val="Cambria"/>
    </font>
    <font>
      <sz val="12.0"/>
      <color rgb="FF000000"/>
      <name val="Times New Roman"/>
    </font>
    <font>
      <b/>
      <sz val="14.0"/>
      <color rgb="FF000000"/>
      <name val="Calibri"/>
    </font>
  </fonts>
  <fills count="19">
    <fill>
      <patternFill patternType="none"/>
    </fill>
    <fill>
      <patternFill patternType="lightGray"/>
    </fill>
    <fill>
      <patternFill patternType="solid">
        <fgColor rgb="FFC2D69B"/>
        <bgColor rgb="FFC2D69B"/>
      </patternFill>
    </fill>
    <fill>
      <patternFill patternType="solid">
        <fgColor rgb="FFFFFFFF"/>
        <bgColor rgb="FFFFFFFF"/>
      </patternFill>
    </fill>
    <fill>
      <patternFill patternType="solid">
        <fgColor rgb="FFDBE5F1"/>
        <bgColor rgb="FFDBE5F1"/>
      </patternFill>
    </fill>
    <fill>
      <patternFill patternType="solid">
        <fgColor rgb="FFF79544"/>
        <bgColor rgb="FFF79544"/>
      </patternFill>
    </fill>
    <fill>
      <patternFill patternType="solid">
        <fgColor rgb="FFFFCC00"/>
        <bgColor rgb="FFFFCC00"/>
      </patternFill>
    </fill>
    <fill>
      <patternFill patternType="solid">
        <fgColor rgb="FFFBD4B4"/>
        <bgColor rgb="FFFBD4B4"/>
      </patternFill>
    </fill>
    <fill>
      <patternFill patternType="solid">
        <fgColor rgb="FF99CC00"/>
        <bgColor rgb="FF99CC00"/>
      </patternFill>
    </fill>
    <fill>
      <patternFill patternType="solid">
        <fgColor rgb="FFC4BD97"/>
        <bgColor rgb="FFC4BD97"/>
      </patternFill>
    </fill>
    <fill>
      <patternFill patternType="solid">
        <fgColor rgb="FFC6D9F0"/>
        <bgColor rgb="FFC6D9F0"/>
      </patternFill>
    </fill>
    <fill>
      <patternFill patternType="solid">
        <fgColor rgb="FFB8CCE4"/>
        <bgColor rgb="FFB8CCE4"/>
      </patternFill>
    </fill>
    <fill>
      <patternFill patternType="solid">
        <fgColor rgb="FF8DB3E2"/>
        <bgColor rgb="FF8DB3E2"/>
      </patternFill>
    </fill>
    <fill>
      <patternFill patternType="solid">
        <fgColor rgb="FFDDD9C3"/>
        <bgColor rgb="FFDDD9C3"/>
      </patternFill>
    </fill>
    <fill>
      <patternFill patternType="solid">
        <fgColor rgb="FF008000"/>
        <bgColor rgb="FF008000"/>
      </patternFill>
    </fill>
    <fill>
      <patternFill patternType="solid">
        <fgColor rgb="FFFFFF00"/>
        <bgColor rgb="FFFFFF00"/>
      </patternFill>
    </fill>
    <fill>
      <patternFill patternType="solid">
        <fgColor rgb="FFFF0000"/>
        <bgColor rgb="FFFF0000"/>
      </patternFill>
    </fill>
    <fill>
      <patternFill patternType="solid">
        <fgColor rgb="FFD8D8D8"/>
        <bgColor rgb="FFD8D8D8"/>
      </patternFill>
    </fill>
    <fill>
      <patternFill patternType="solid">
        <fgColor rgb="FF9ABA58"/>
        <bgColor rgb="FF9ABA58"/>
      </patternFill>
    </fill>
  </fills>
  <borders count="58">
    <border/>
    <border>
      <bottom style="thin">
        <color rgb="FF000000"/>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right/>
      <top/>
      <bottom/>
    </border>
    <border>
      <left style="thin">
        <color rgb="FF000000"/>
      </left>
      <top style="thin">
        <color rgb="FF000000"/>
      </top>
    </border>
    <border>
      <right/>
      <top style="thin">
        <color rgb="FF000000"/>
      </top>
      <bottom style="thin">
        <color rgb="FF000000"/>
      </bottom>
    </border>
    <border>
      <left style="thin">
        <color rgb="FF000000"/>
      </left>
      <right style="thin">
        <color rgb="FF000000"/>
      </right>
    </border>
    <border>
      <left style="thin">
        <color rgb="FF000000"/>
      </left>
      <right style="thin">
        <color rgb="FF000000"/>
      </right>
      <top/>
      <bottom style="thin">
        <color rgb="FF000000"/>
      </bottom>
    </border>
    <border>
      <left style="thin">
        <color rgb="FF000000"/>
      </left>
      <right style="thin">
        <color rgb="FF000000"/>
      </right>
      <top/>
      <bottom/>
    </border>
    <border>
      <left style="thin">
        <color rgb="FF000000"/>
      </left>
      <right/>
      <top/>
      <bottom style="thin">
        <color rgb="FF000000"/>
      </bottom>
    </border>
    <border>
      <left/>
      <right/>
      <top style="thin">
        <color rgb="FF000000"/>
      </top>
      <bottom style="thin">
        <color rgb="FF000000"/>
      </bottom>
    </border>
    <border>
      <left/>
      <right/>
      <top/>
      <bottom style="thin">
        <color rgb="FF000000"/>
      </bottom>
    </border>
    <border>
      <left/>
      <right style="thin">
        <color rgb="FF000000"/>
      </right>
      <top/>
      <bottom style="thin">
        <color rgb="FF000000"/>
      </bottom>
    </border>
    <border>
      <right style="thin">
        <color rgb="FF000000"/>
      </right>
      <top style="thin">
        <color rgb="FF000000"/>
      </top>
    </border>
    <border>
      <left/>
      <top style="thin">
        <color rgb="FF000000"/>
      </top>
      <bottom style="thin">
        <color rgb="FF000000"/>
      </bottom>
    </border>
    <border>
      <left style="medium">
        <color rgb="FF000000"/>
      </left>
      <right style="medium">
        <color rgb="FF000000"/>
      </right>
      <top style="medium">
        <color rgb="FF000000"/>
      </top>
    </border>
    <border>
      <left/>
      <right/>
      <top style="medium">
        <color rgb="FF000000"/>
      </top>
    </border>
    <border>
      <left style="thin">
        <color rgb="FF000000"/>
      </left>
      <right style="thin">
        <color rgb="FF000000"/>
      </right>
      <top style="medium">
        <color rgb="FF000000"/>
      </top>
    </border>
    <border>
      <left style="thin">
        <color rgb="FF000000"/>
      </left>
      <right style="medium">
        <color rgb="FF000000"/>
      </right>
      <top style="medium">
        <color rgb="FF000000"/>
      </top>
    </border>
    <border>
      <left style="thin">
        <color rgb="FF000000"/>
      </left>
      <bottom style="thin">
        <color rgb="FF000000"/>
      </bottom>
    </border>
    <border>
      <right style="thin">
        <color rgb="FF000000"/>
      </right>
      <bottom style="thin">
        <color rgb="FF000000"/>
      </bottom>
    </border>
    <border>
      <left style="medium">
        <color rgb="FF000000"/>
      </left>
      <top style="thin">
        <color rgb="FF000000"/>
      </top>
      <bottom style="thin">
        <color rgb="FF000000"/>
      </bottom>
    </border>
    <border>
      <left style="medium">
        <color rgb="FF000000"/>
      </left>
      <right style="medium">
        <color rgb="FF000000"/>
      </right>
      <bottom style="medium">
        <color rgb="FF000000"/>
      </bottom>
    </border>
    <border>
      <left/>
      <right/>
      <bottom style="medium">
        <color rgb="FF000000"/>
      </bottom>
    </border>
    <border>
      <left style="thin">
        <color rgb="FF000000"/>
      </left>
      <right style="thin">
        <color rgb="FF000000"/>
      </right>
      <bottom style="medium">
        <color rgb="FF000000"/>
      </bottom>
    </border>
    <border>
      <left style="thin">
        <color rgb="FF000000"/>
      </left>
      <right style="medium">
        <color rgb="FF000000"/>
      </right>
      <bottom style="medium">
        <color rgb="FF000000"/>
      </bottom>
    </border>
    <border>
      <left style="thin">
        <color rgb="FF000000"/>
      </left>
      <right/>
      <top style="thin">
        <color rgb="FF000000"/>
      </top>
      <bottom/>
    </border>
    <border>
      <left/>
      <right/>
      <top style="thin">
        <color rgb="FF000000"/>
      </top>
      <bottom/>
    </border>
    <border>
      <left/>
      <right style="medium">
        <color rgb="FF000000"/>
      </right>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thin">
        <color rgb="FF000000"/>
      </right>
      <top style="thin">
        <color rgb="FF000000"/>
      </top>
      <bottom/>
    </border>
    <border>
      <left/>
      <right style="thin">
        <color rgb="FF000000"/>
      </right>
      <top style="thin">
        <color rgb="FF000000"/>
      </top>
      <bottom/>
    </border>
    <border>
      <left/>
      <right style="medium">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thin">
        <color rgb="FF000000"/>
      </left>
      <right/>
      <top style="thin">
        <color rgb="FF000000"/>
      </top>
    </border>
    <border>
      <left style="thin">
        <color rgb="FF000000"/>
      </left>
      <right/>
    </border>
    <border>
      <left style="thin">
        <color rgb="FF000000"/>
      </left>
      <right/>
      <bottom style="thin">
        <color rgb="FF000000"/>
      </bottom>
    </border>
    <border>
      <left style="thin">
        <color rgb="FF000000"/>
      </left>
    </border>
    <border>
      <left/>
      <right style="thin">
        <color rgb="FF000000"/>
      </right>
      <top/>
      <bottom/>
    </border>
    <border>
      <left style="thin">
        <color rgb="FF000000"/>
      </left>
      <right/>
      <top/>
      <bottom/>
    </border>
    <border>
      <left style="medium">
        <color rgb="FF000000"/>
      </left>
      <right/>
      <top style="medium">
        <color rgb="FF000000"/>
      </top>
      <bottom/>
    </border>
    <border>
      <left style="thin">
        <color rgb="FF000000"/>
      </left>
      <right/>
      <top style="medium">
        <color rgb="FF000000"/>
      </top>
      <bottom/>
    </border>
    <border>
      <top style="thin">
        <color rgb="FF000000"/>
      </top>
    </border>
    <border>
      <right style="thin">
        <color rgb="FF000000"/>
      </right>
    </border>
    <border>
      <left style="medium">
        <color rgb="FF000000"/>
      </left>
      <right style="thin">
        <color rgb="FF000000"/>
      </right>
      <top style="thin">
        <color rgb="FF000000"/>
      </top>
      <bottom style="thin">
        <color rgb="FF000000"/>
      </bottom>
    </border>
    <border>
      <left style="thin">
        <color rgb="FF000000"/>
      </left>
      <top/>
      <bottom style="thin">
        <color rgb="FF000000"/>
      </bottom>
    </border>
    <border>
      <right/>
      <top/>
      <bottom style="thin">
        <color rgb="FF000000"/>
      </bottom>
    </border>
    <border>
      <left style="thin">
        <color rgb="FF000000"/>
      </left>
      <top style="thin">
        <color rgb="FF000000"/>
      </top>
      <bottom/>
    </border>
    <border>
      <right style="thin">
        <color rgb="FF000000"/>
      </right>
      <top style="thin">
        <color rgb="FF000000"/>
      </top>
      <bottom/>
    </border>
    <border>
      <left/>
      <top/>
      <bottom/>
    </border>
    <border>
      <right/>
      <top/>
      <bottom/>
    </border>
  </borders>
  <cellStyleXfs count="1">
    <xf borderId="0" fillId="0" fontId="0" numFmtId="0" applyAlignment="1" applyFont="1"/>
  </cellStyleXfs>
  <cellXfs count="824">
    <xf borderId="0" fillId="0" fontId="0" numFmtId="0" xfId="0" applyAlignment="1" applyFont="1">
      <alignment readingOrder="0" shrinkToFit="0" vertical="center" wrapText="0"/>
    </xf>
    <xf borderId="0" fillId="0" fontId="1" numFmtId="0" xfId="0" applyAlignment="1" applyFont="1">
      <alignment horizontal="center" shrinkToFit="0" vertical="bottom" wrapText="1"/>
    </xf>
    <xf borderId="0" fillId="0" fontId="2" numFmtId="0" xfId="0" applyAlignment="1" applyFont="1">
      <alignment vertical="bottom"/>
    </xf>
    <xf borderId="1" fillId="0" fontId="3" numFmtId="0" xfId="0" applyAlignment="1" applyBorder="1" applyFont="1">
      <alignment horizontal="center" vertical="bottom"/>
    </xf>
    <xf borderId="1" fillId="0" fontId="4" numFmtId="0" xfId="0" applyAlignment="1" applyBorder="1" applyFont="1">
      <alignment vertical="center"/>
    </xf>
    <xf borderId="0" fillId="0" fontId="3" numFmtId="0" xfId="0" applyAlignment="1" applyFont="1">
      <alignment vertical="center"/>
    </xf>
    <xf borderId="2" fillId="0" fontId="3" numFmtId="0" xfId="0" applyAlignment="1" applyBorder="1" applyFont="1">
      <alignment horizontal="center" shrinkToFit="0" vertical="center" wrapText="1"/>
    </xf>
    <xf borderId="3" fillId="0" fontId="3" numFmtId="0" xfId="0" applyAlignment="1" applyBorder="1" applyFont="1">
      <alignment horizontal="center" vertical="center"/>
    </xf>
    <xf borderId="4" fillId="0" fontId="4" numFmtId="0" xfId="0" applyAlignment="1" applyBorder="1" applyFont="1">
      <alignment vertical="center"/>
    </xf>
    <xf borderId="5" fillId="0" fontId="4" numFmtId="0" xfId="0" applyAlignment="1" applyBorder="1" applyFont="1">
      <alignment vertical="center"/>
    </xf>
    <xf borderId="2" fillId="0" fontId="3" numFmtId="0" xfId="0" applyAlignment="1" applyBorder="1" applyFont="1">
      <alignment horizontal="center" vertical="center"/>
    </xf>
    <xf borderId="6" fillId="0" fontId="4" numFmtId="0" xfId="0" applyAlignment="1" applyBorder="1" applyFont="1">
      <alignment vertical="center"/>
    </xf>
    <xf borderId="7" fillId="0" fontId="3" numFmtId="0" xfId="0" applyAlignment="1" applyBorder="1" applyFont="1">
      <alignment horizontal="center" shrinkToFit="0" vertical="center" wrapText="1"/>
    </xf>
    <xf borderId="8" fillId="2" fontId="5" numFmtId="0" xfId="0" applyAlignment="1" applyBorder="1" applyFill="1" applyFont="1">
      <alignment vertical="center"/>
    </xf>
    <xf borderId="9" fillId="2" fontId="5" numFmtId="0" xfId="0" applyAlignment="1" applyBorder="1" applyFont="1">
      <alignment vertical="center"/>
    </xf>
    <xf borderId="7" fillId="2" fontId="3" numFmtId="0" xfId="0" applyAlignment="1" applyBorder="1" applyFont="1">
      <alignment shrinkToFit="0" vertical="center" wrapText="1"/>
    </xf>
    <xf borderId="7" fillId="2" fontId="3" numFmtId="0" xfId="0" applyAlignment="1" applyBorder="1" applyFont="1">
      <alignment horizontal="left" shrinkToFit="0" vertical="center" wrapText="1"/>
    </xf>
    <xf borderId="7" fillId="2" fontId="3" numFmtId="0" xfId="0" applyAlignment="1" applyBorder="1" applyFont="1">
      <alignment vertical="center"/>
    </xf>
    <xf borderId="8" fillId="3" fontId="5" numFmtId="0" xfId="0" applyAlignment="1" applyBorder="1" applyFill="1" applyFont="1">
      <alignment vertical="center"/>
    </xf>
    <xf borderId="9" fillId="3" fontId="5" numFmtId="0" xfId="0" applyAlignment="1" applyBorder="1" applyFont="1">
      <alignment shrinkToFit="0" vertical="center" wrapText="1"/>
    </xf>
    <xf borderId="7" fillId="3" fontId="3" numFmtId="0" xfId="0" applyAlignment="1" applyBorder="1" applyFont="1">
      <alignment shrinkToFit="0" vertical="center" wrapText="1"/>
    </xf>
    <xf borderId="7" fillId="3" fontId="3" numFmtId="0" xfId="0" applyAlignment="1" applyBorder="1" applyFont="1">
      <alignment horizontal="left" shrinkToFit="0" vertical="center" wrapText="1"/>
    </xf>
    <xf borderId="7" fillId="3" fontId="3" numFmtId="0" xfId="0" applyAlignment="1" applyBorder="1" applyFont="1">
      <alignment vertical="center"/>
    </xf>
    <xf borderId="10" fillId="3" fontId="2" numFmtId="0" xfId="0" applyAlignment="1" applyBorder="1" applyFont="1">
      <alignment vertical="bottom"/>
    </xf>
    <xf borderId="7" fillId="0" fontId="3" numFmtId="0" xfId="0" applyAlignment="1" applyBorder="1" applyFont="1">
      <alignment shrinkToFit="0" vertical="top" wrapText="1"/>
    </xf>
    <xf borderId="7" fillId="3" fontId="3" numFmtId="0" xfId="0" applyAlignment="1" applyBorder="1" applyFont="1">
      <alignment shrinkToFit="0" vertical="top" wrapText="1"/>
    </xf>
    <xf borderId="7" fillId="0" fontId="3" numFmtId="0" xfId="0" applyAlignment="1" applyBorder="1" applyFont="1">
      <alignment horizontal="left" shrinkToFit="0" vertical="top" wrapText="1"/>
    </xf>
    <xf borderId="7" fillId="0" fontId="3" numFmtId="0" xfId="0" applyAlignment="1" applyBorder="1" applyFont="1">
      <alignment horizontal="center" vertical="center"/>
    </xf>
    <xf borderId="7" fillId="0" fontId="3" numFmtId="0" xfId="0" applyAlignment="1" applyBorder="1" applyFont="1">
      <alignment vertical="top"/>
    </xf>
    <xf borderId="7" fillId="3" fontId="3" numFmtId="0" xfId="0" applyAlignment="1" applyBorder="1" applyFont="1">
      <alignment horizontal="left" shrinkToFit="0" vertical="top" wrapText="1"/>
    </xf>
    <xf borderId="11" fillId="0" fontId="3" numFmtId="0" xfId="0" applyAlignment="1" applyBorder="1" applyFont="1">
      <alignment shrinkToFit="0" vertical="top" wrapText="1"/>
    </xf>
    <xf borderId="3" fillId="0" fontId="3" numFmtId="0" xfId="0" applyAlignment="1" applyBorder="1" applyFont="1">
      <alignment horizontal="left" shrinkToFit="0" vertical="top" wrapText="1"/>
    </xf>
    <xf borderId="11" fillId="0" fontId="5" numFmtId="0" xfId="0" applyAlignment="1" applyBorder="1" applyFont="1">
      <alignment vertical="top"/>
    </xf>
    <xf borderId="7" fillId="0" fontId="5" numFmtId="0" xfId="0" applyAlignment="1" applyBorder="1" applyFont="1">
      <alignment vertical="top"/>
    </xf>
    <xf borderId="3" fillId="2" fontId="5" numFmtId="0" xfId="0" applyAlignment="1" applyBorder="1" applyFont="1">
      <alignment horizontal="left" shrinkToFit="0" vertical="top" wrapText="1"/>
    </xf>
    <xf borderId="7" fillId="2" fontId="3" numFmtId="0" xfId="0" applyAlignment="1" applyBorder="1" applyFont="1">
      <alignment horizontal="left" shrinkToFit="0" vertical="top" wrapText="1"/>
    </xf>
    <xf borderId="8" fillId="2" fontId="3" numFmtId="0" xfId="0" applyAlignment="1" applyBorder="1" applyFont="1">
      <alignment horizontal="left" shrinkToFit="0" vertical="top" wrapText="1"/>
    </xf>
    <xf borderId="7" fillId="2" fontId="3" numFmtId="0" xfId="0" applyAlignment="1" applyBorder="1" applyFont="1">
      <alignment horizontal="center" vertical="center"/>
    </xf>
    <xf borderId="7" fillId="0" fontId="5" numFmtId="0" xfId="0" applyAlignment="1" applyBorder="1" applyFont="1">
      <alignment horizontal="left" shrinkToFit="0" vertical="top" wrapText="1"/>
    </xf>
    <xf borderId="3" fillId="0" fontId="5" numFmtId="0" xfId="0" applyAlignment="1" applyBorder="1" applyFont="1">
      <alignment horizontal="left" shrinkToFit="0" vertical="top" wrapText="1"/>
    </xf>
    <xf borderId="7" fillId="2" fontId="6" numFmtId="0" xfId="0" applyAlignment="1" applyBorder="1" applyFont="1">
      <alignment horizontal="left" vertical="top"/>
    </xf>
    <xf borderId="8" fillId="2" fontId="6" numFmtId="0" xfId="0" applyAlignment="1" applyBorder="1" applyFont="1">
      <alignment horizontal="left" vertical="top"/>
    </xf>
    <xf borderId="7" fillId="0" fontId="7" numFmtId="0" xfId="0" applyAlignment="1" applyBorder="1" applyFont="1">
      <alignment vertical="top"/>
    </xf>
    <xf borderId="3" fillId="0" fontId="7" numFmtId="0" xfId="0" applyAlignment="1" applyBorder="1" applyFont="1">
      <alignment vertical="top"/>
    </xf>
    <xf borderId="4" fillId="0" fontId="5" numFmtId="0" xfId="0" applyAlignment="1" applyBorder="1" applyFont="1">
      <alignment vertical="top"/>
    </xf>
    <xf borderId="4" fillId="0" fontId="3" numFmtId="0" xfId="0" applyAlignment="1" applyBorder="1" applyFont="1">
      <alignment shrinkToFit="0" vertical="top" wrapText="1"/>
    </xf>
    <xf borderId="4" fillId="0" fontId="3" numFmtId="0" xfId="0" applyAlignment="1" applyBorder="1" applyFont="1">
      <alignment horizontal="left" shrinkToFit="0" vertical="top" wrapText="1"/>
    </xf>
    <xf borderId="12" fillId="0" fontId="4" numFmtId="0" xfId="0" applyAlignment="1" applyBorder="1" applyFont="1">
      <alignment vertical="center"/>
    </xf>
    <xf borderId="7" fillId="0" fontId="3" numFmtId="0" xfId="0" applyAlignment="1" applyBorder="1" applyFont="1">
      <alignment horizontal="center" vertical="top"/>
    </xf>
    <xf borderId="7" fillId="3" fontId="5" numFmtId="0" xfId="0" applyAlignment="1" applyBorder="1" applyFont="1">
      <alignment horizontal="left" shrinkToFit="0" vertical="top" wrapText="1"/>
    </xf>
    <xf borderId="4" fillId="0" fontId="3" numFmtId="0" xfId="0" applyAlignment="1" applyBorder="1" applyFont="1">
      <alignment shrinkToFit="0" vertical="bottom" wrapText="1"/>
    </xf>
    <xf borderId="7" fillId="3" fontId="3" numFmtId="0" xfId="0" applyAlignment="1" applyBorder="1" applyFont="1">
      <alignment horizontal="center" shrinkToFit="0" vertical="center" wrapText="1"/>
    </xf>
    <xf borderId="13" fillId="0" fontId="3" numFmtId="0" xfId="0" applyAlignment="1" applyBorder="1" applyFont="1">
      <alignment horizontal="center" vertical="top"/>
    </xf>
    <xf borderId="14" fillId="3" fontId="5" numFmtId="0" xfId="0" applyAlignment="1" applyBorder="1" applyFont="1">
      <alignment horizontal="left" shrinkToFit="0" vertical="top" wrapText="1"/>
    </xf>
    <xf borderId="0" fillId="0" fontId="8" numFmtId="0" xfId="0" applyAlignment="1" applyFont="1">
      <alignment shrinkToFit="0" vertical="bottom" wrapText="1"/>
    </xf>
    <xf borderId="15" fillId="3" fontId="3" numFmtId="0" xfId="0" applyAlignment="1" applyBorder="1" applyFont="1">
      <alignment horizontal="left" shrinkToFit="0" vertical="top" wrapText="1"/>
    </xf>
    <xf borderId="15" fillId="3" fontId="3" numFmtId="0" xfId="0" applyAlignment="1" applyBorder="1" applyFont="1">
      <alignment horizontal="center" shrinkToFit="0" vertical="center" wrapText="1"/>
    </xf>
    <xf borderId="6" fillId="0" fontId="3" numFmtId="0" xfId="0" applyAlignment="1" applyBorder="1" applyFont="1">
      <alignment horizontal="center" vertical="top"/>
    </xf>
    <xf borderId="7" fillId="0" fontId="5" numFmtId="0" xfId="0" applyAlignment="1" applyBorder="1" applyFont="1">
      <alignment shrinkToFit="0" vertical="top" wrapText="1"/>
    </xf>
    <xf borderId="6" fillId="0" fontId="3" numFmtId="0" xfId="0" applyAlignment="1" applyBorder="1" applyFont="1">
      <alignment horizontal="center" vertical="center"/>
    </xf>
    <xf borderId="16" fillId="3" fontId="5" numFmtId="0" xfId="0" applyAlignment="1" applyBorder="1" applyFont="1">
      <alignment horizontal="left" shrinkToFit="0" vertical="top" wrapText="1"/>
    </xf>
    <xf borderId="17" fillId="3" fontId="3" numFmtId="0" xfId="0" applyAlignment="1" applyBorder="1" applyFont="1">
      <alignment horizontal="left" shrinkToFit="0" vertical="center" wrapText="1"/>
    </xf>
    <xf borderId="18" fillId="3" fontId="3" numFmtId="0" xfId="0" applyAlignment="1" applyBorder="1" applyFont="1">
      <alignment horizontal="left" shrinkToFit="0" vertical="top" wrapText="1"/>
    </xf>
    <xf borderId="19" fillId="3" fontId="3" numFmtId="0" xfId="0" applyAlignment="1" applyBorder="1" applyFont="1">
      <alignment horizontal="center" shrinkToFit="0" vertical="center" wrapText="1"/>
    </xf>
    <xf borderId="14" fillId="3" fontId="3" numFmtId="0" xfId="0" applyAlignment="1" applyBorder="1" applyFont="1">
      <alignment horizontal="center" shrinkToFit="0" vertical="center" wrapText="1"/>
    </xf>
    <xf borderId="3" fillId="0" fontId="5" numFmtId="0" xfId="0" applyAlignment="1" applyBorder="1" applyFont="1">
      <alignment horizontal="left" vertical="top"/>
    </xf>
    <xf borderId="7" fillId="4" fontId="3" numFmtId="0" xfId="0" applyAlignment="1" applyBorder="1" applyFill="1" applyFont="1">
      <alignment vertical="top"/>
    </xf>
    <xf borderId="7" fillId="4" fontId="5" numFmtId="0" xfId="0" applyAlignment="1" applyBorder="1" applyFont="1">
      <alignment vertical="top"/>
    </xf>
    <xf borderId="7" fillId="4" fontId="5" numFmtId="0" xfId="0" applyAlignment="1" applyBorder="1" applyFont="1">
      <alignment horizontal="left" vertical="top"/>
    </xf>
    <xf borderId="7" fillId="4" fontId="3" numFmtId="0" xfId="0" applyAlignment="1" applyBorder="1" applyFont="1">
      <alignment horizontal="left" vertical="top"/>
    </xf>
    <xf borderId="7" fillId="4" fontId="3" numFmtId="0" xfId="0" applyAlignment="1" applyBorder="1" applyFont="1">
      <alignment horizontal="center" shrinkToFit="0" vertical="center" wrapText="1"/>
    </xf>
    <xf borderId="7" fillId="5" fontId="3" numFmtId="0" xfId="0" applyAlignment="1" applyBorder="1" applyFill="1" applyFont="1">
      <alignment vertical="top"/>
    </xf>
    <xf borderId="7" fillId="5" fontId="5" numFmtId="0" xfId="0" applyAlignment="1" applyBorder="1" applyFont="1">
      <alignment vertical="top"/>
    </xf>
    <xf borderId="7" fillId="5" fontId="5" numFmtId="0" xfId="0" applyAlignment="1" applyBorder="1" applyFont="1">
      <alignment horizontal="left" vertical="top"/>
    </xf>
    <xf borderId="7" fillId="5" fontId="3" numFmtId="0" xfId="0" applyAlignment="1" applyBorder="1" applyFont="1">
      <alignment horizontal="left" vertical="top"/>
    </xf>
    <xf borderId="7" fillId="5" fontId="3" numFmtId="0" xfId="0" applyAlignment="1" applyBorder="1" applyFont="1">
      <alignment horizontal="center" shrinkToFit="0" vertical="center" wrapText="1"/>
    </xf>
    <xf borderId="0" fillId="0" fontId="9" numFmtId="0" xfId="0" applyAlignment="1" applyFont="1">
      <alignment shrinkToFit="0" vertical="center" wrapText="1"/>
    </xf>
    <xf borderId="0" fillId="0" fontId="10" numFmtId="0" xfId="0" applyAlignment="1" applyFont="1">
      <alignment horizontal="left" vertical="center"/>
    </xf>
    <xf borderId="0" fillId="0" fontId="2" numFmtId="0" xfId="0" applyAlignment="1" applyFont="1">
      <alignment vertical="center"/>
    </xf>
    <xf borderId="0" fillId="0" fontId="11" numFmtId="0" xfId="0" applyAlignment="1" applyFont="1">
      <alignment vertical="bottom"/>
    </xf>
    <xf borderId="0" fillId="0" fontId="2" numFmtId="0" xfId="0" applyAlignment="1" applyFont="1">
      <alignment horizontal="left" vertical="bottom"/>
    </xf>
    <xf borderId="0" fillId="0" fontId="11" numFmtId="0" xfId="0" applyAlignment="1" applyFont="1">
      <alignment horizontal="center" vertical="bottom"/>
    </xf>
    <xf borderId="0" fillId="0" fontId="12" numFmtId="0" xfId="0" applyAlignment="1" applyFont="1">
      <alignment horizontal="center" shrinkToFit="0" vertical="center" wrapText="1"/>
    </xf>
    <xf borderId="10" fillId="3" fontId="13" numFmtId="0" xfId="0" applyAlignment="1" applyBorder="1" applyFont="1">
      <alignment vertical="bottom"/>
    </xf>
    <xf borderId="0" fillId="0" fontId="12" numFmtId="0" xfId="0" applyAlignment="1" applyFont="1">
      <alignment horizontal="center" shrinkToFit="0" vertical="bottom" wrapText="1"/>
    </xf>
    <xf borderId="2" fillId="0" fontId="12" numFmtId="0" xfId="0" applyAlignment="1" applyBorder="1" applyFont="1">
      <alignment horizontal="center" shrinkToFit="0" vertical="center" wrapText="1"/>
    </xf>
    <xf borderId="11" fillId="0" fontId="12" numFmtId="0" xfId="0" applyAlignment="1" applyBorder="1" applyFont="1">
      <alignment horizontal="center" shrinkToFit="0" vertical="center" wrapText="1"/>
    </xf>
    <xf borderId="20" fillId="0" fontId="4" numFmtId="0" xfId="0" applyAlignment="1" applyBorder="1" applyFont="1">
      <alignment vertical="center"/>
    </xf>
    <xf borderId="3" fillId="0" fontId="12" numFmtId="0" xfId="0" applyAlignment="1" applyBorder="1" applyFont="1">
      <alignment horizontal="center" shrinkToFit="0" vertical="center" wrapText="1"/>
    </xf>
    <xf borderId="2" fillId="6" fontId="12" numFmtId="0" xfId="0" applyAlignment="1" applyBorder="1" applyFill="1" applyFont="1">
      <alignment horizontal="center" shrinkToFit="0" vertical="center" wrapText="1"/>
    </xf>
    <xf borderId="2" fillId="7" fontId="12" numFmtId="0" xfId="0" applyAlignment="1" applyBorder="1" applyFill="1" applyFont="1">
      <alignment horizontal="center" shrinkToFit="0" vertical="center" wrapText="1"/>
    </xf>
    <xf borderId="21" fillId="6" fontId="12" numFmtId="0" xfId="0" applyAlignment="1" applyBorder="1" applyFont="1">
      <alignment horizontal="center" shrinkToFit="0" vertical="center" wrapText="1"/>
    </xf>
    <xf borderId="3" fillId="0" fontId="12" numFmtId="9" xfId="0" applyAlignment="1" applyBorder="1" applyFont="1" applyNumberFormat="1">
      <alignment horizontal="center" shrinkToFit="0" vertical="center" wrapText="1"/>
    </xf>
    <xf borderId="22" fillId="6" fontId="12" numFmtId="9" xfId="0" applyAlignment="1" applyBorder="1" applyFont="1" applyNumberFormat="1">
      <alignment horizontal="center" shrinkToFit="0" vertical="center" wrapText="1"/>
    </xf>
    <xf borderId="23" fillId="6" fontId="14" numFmtId="0" xfId="0" applyAlignment="1" applyBorder="1" applyFont="1">
      <alignment horizontal="center" vertical="center"/>
    </xf>
    <xf borderId="24" fillId="6" fontId="14" numFmtId="0" xfId="0" applyAlignment="1" applyBorder="1" applyFont="1">
      <alignment horizontal="center" vertical="center"/>
    </xf>
    <xf borderId="25" fillId="6" fontId="14" numFmtId="0" xfId="0" applyAlignment="1" applyBorder="1" applyFont="1">
      <alignment horizontal="center" vertical="center"/>
    </xf>
    <xf borderId="26" fillId="0" fontId="4" numFmtId="0" xfId="0" applyAlignment="1" applyBorder="1" applyFont="1">
      <alignment vertical="center"/>
    </xf>
    <xf borderId="27" fillId="0" fontId="4" numFmtId="0" xfId="0" applyAlignment="1" applyBorder="1" applyFont="1">
      <alignment vertical="center"/>
    </xf>
    <xf borderId="7" fillId="0" fontId="12" numFmtId="0" xfId="0" applyAlignment="1" applyBorder="1" applyFont="1">
      <alignment horizontal="center" shrinkToFit="0" vertical="center" wrapText="1"/>
    </xf>
    <xf borderId="17" fillId="6" fontId="12" numFmtId="0" xfId="0" applyAlignment="1" applyBorder="1" applyFont="1">
      <alignment horizontal="center" shrinkToFit="0" vertical="center" wrapText="1"/>
    </xf>
    <xf borderId="8" fillId="6" fontId="12" numFmtId="0" xfId="0" applyAlignment="1" applyBorder="1" applyFont="1">
      <alignment horizontal="center" shrinkToFit="0" vertical="center" wrapText="1"/>
    </xf>
    <xf borderId="26" fillId="0" fontId="12" numFmtId="9" xfId="0" applyAlignment="1" applyBorder="1" applyFont="1" applyNumberFormat="1">
      <alignment horizontal="center" shrinkToFit="0" vertical="center" wrapText="1"/>
    </xf>
    <xf borderId="28" fillId="0" fontId="12" numFmtId="0" xfId="0" applyAlignment="1" applyBorder="1" applyFont="1">
      <alignment horizontal="center" shrinkToFit="0" vertical="center" wrapText="1"/>
    </xf>
    <xf borderId="29" fillId="0" fontId="4" numFmtId="0" xfId="0" applyAlignment="1" applyBorder="1" applyFont="1">
      <alignment vertical="center"/>
    </xf>
    <xf borderId="30" fillId="0" fontId="4" numFmtId="0" xfId="0" applyAlignment="1" applyBorder="1" applyFont="1">
      <alignment vertical="center"/>
    </xf>
    <xf borderId="31" fillId="0" fontId="4" numFmtId="0" xfId="0" applyAlignment="1" applyBorder="1" applyFont="1">
      <alignment vertical="center"/>
    </xf>
    <xf borderId="32" fillId="0" fontId="4" numFmtId="0" xfId="0" applyAlignment="1" applyBorder="1" applyFont="1">
      <alignment vertical="center"/>
    </xf>
    <xf borderId="6" fillId="0" fontId="12" numFmtId="0" xfId="0" applyAlignment="1" applyBorder="1" applyFont="1">
      <alignment horizontal="center" shrinkToFit="0" vertical="center" wrapText="1"/>
    </xf>
    <xf borderId="26" fillId="0" fontId="12" numFmtId="1" xfId="0" applyAlignment="1" applyBorder="1" applyFont="1" applyNumberFormat="1">
      <alignment horizontal="center" shrinkToFit="0" vertical="top" wrapText="1"/>
    </xf>
    <xf borderId="14" fillId="6" fontId="13" numFmtId="0" xfId="0" applyAlignment="1" applyBorder="1" applyFont="1">
      <alignment vertical="top"/>
    </xf>
    <xf borderId="3" fillId="8" fontId="12" numFmtId="0" xfId="0" applyAlignment="1" applyBorder="1" applyFill="1" applyFont="1">
      <alignment horizontal="center" shrinkToFit="0" vertical="center" wrapText="1"/>
    </xf>
    <xf borderId="7" fillId="8" fontId="12" numFmtId="0" xfId="0" applyAlignment="1" applyBorder="1" applyFont="1">
      <alignment horizontal="center" shrinkToFit="0" vertical="center" wrapText="1"/>
    </xf>
    <xf borderId="7" fillId="6" fontId="13" numFmtId="0" xfId="0" applyAlignment="1" applyBorder="1" applyFont="1">
      <alignment vertical="bottom"/>
    </xf>
    <xf borderId="7" fillId="9" fontId="12" numFmtId="0" xfId="0" applyAlignment="1" applyBorder="1" applyFill="1" applyFont="1">
      <alignment horizontal="left" vertical="center"/>
    </xf>
    <xf borderId="3" fillId="9" fontId="12" numFmtId="0" xfId="0" applyAlignment="1" applyBorder="1" applyFont="1">
      <alignment horizontal="center" shrinkToFit="0" vertical="center" wrapText="1"/>
    </xf>
    <xf borderId="33" fillId="9" fontId="15" numFmtId="9" xfId="0" applyAlignment="1" applyBorder="1" applyFont="1" applyNumberFormat="1">
      <alignment vertical="center"/>
    </xf>
    <xf borderId="34" fillId="9" fontId="15" numFmtId="9" xfId="0" applyAlignment="1" applyBorder="1" applyFont="1" applyNumberFormat="1">
      <alignment vertical="center"/>
    </xf>
    <xf borderId="34" fillId="9" fontId="15" numFmtId="9" xfId="0" applyAlignment="1" applyBorder="1" applyFont="1" applyNumberFormat="1">
      <alignment horizontal="center" vertical="center"/>
    </xf>
    <xf borderId="34" fillId="9" fontId="15" numFmtId="0" xfId="0" applyAlignment="1" applyBorder="1" applyFont="1">
      <alignment horizontal="center" vertical="center"/>
    </xf>
    <xf borderId="17" fillId="9" fontId="15" numFmtId="9" xfId="0" applyAlignment="1" applyBorder="1" applyFont="1" applyNumberFormat="1">
      <alignment horizontal="center" vertical="center"/>
    </xf>
    <xf borderId="9" fillId="9" fontId="15" numFmtId="9" xfId="0" applyAlignment="1" applyBorder="1" applyFont="1" applyNumberFormat="1">
      <alignment vertical="center"/>
    </xf>
    <xf borderId="9" fillId="6" fontId="13" numFmtId="0" xfId="0" applyAlignment="1" applyBorder="1" applyFont="1">
      <alignment vertical="bottom"/>
    </xf>
    <xf borderId="7" fillId="10" fontId="12" numFmtId="0" xfId="0" applyAlignment="1" applyBorder="1" applyFill="1" applyFont="1">
      <alignment horizontal="left" vertical="center"/>
    </xf>
    <xf borderId="3" fillId="10" fontId="12" numFmtId="0" xfId="0" applyAlignment="1" applyBorder="1" applyFont="1">
      <alignment horizontal="center" shrinkToFit="0" vertical="center" wrapText="1"/>
    </xf>
    <xf borderId="8" fillId="10" fontId="15" numFmtId="0" xfId="0" applyAlignment="1" applyBorder="1" applyFont="1">
      <alignment vertical="center"/>
    </xf>
    <xf borderId="17" fillId="10" fontId="15" numFmtId="0" xfId="0" applyAlignment="1" applyBorder="1" applyFont="1">
      <alignment vertical="center"/>
    </xf>
    <xf borderId="17" fillId="10" fontId="15" numFmtId="0" xfId="0" applyAlignment="1" applyBorder="1" applyFont="1">
      <alignment horizontal="center" vertical="center"/>
    </xf>
    <xf borderId="10" fillId="10" fontId="15" numFmtId="0" xfId="0" applyAlignment="1" applyBorder="1" applyFont="1">
      <alignment horizontal="center" vertical="bottom"/>
    </xf>
    <xf borderId="35" fillId="10" fontId="15" numFmtId="164" xfId="0" applyAlignment="1" applyBorder="1" applyFont="1" applyNumberFormat="1">
      <alignment horizontal="center" vertical="center"/>
    </xf>
    <xf borderId="18" fillId="10" fontId="15" numFmtId="164" xfId="0" applyAlignment="1" applyBorder="1" applyFont="1" applyNumberFormat="1">
      <alignment horizontal="center" vertical="center"/>
    </xf>
    <xf borderId="18" fillId="6" fontId="13" numFmtId="0" xfId="0" applyAlignment="1" applyBorder="1" applyFont="1">
      <alignment vertical="bottom"/>
    </xf>
    <xf borderId="7" fillId="3" fontId="15" numFmtId="0" xfId="0" applyAlignment="1" applyBorder="1" applyFont="1">
      <alignment horizontal="center" vertical="center"/>
    </xf>
    <xf borderId="7" fillId="3" fontId="15" numFmtId="0" xfId="0" applyAlignment="1" applyBorder="1" applyFont="1">
      <alignment horizontal="center" shrinkToFit="0" vertical="center" wrapText="1"/>
    </xf>
    <xf borderId="7" fillId="3" fontId="15" numFmtId="9" xfId="0" applyAlignment="1" applyBorder="1" applyFont="1" applyNumberFormat="1">
      <alignment horizontal="center" shrinkToFit="0" vertical="center" wrapText="1"/>
    </xf>
    <xf borderId="14" fillId="6" fontId="15" numFmtId="0" xfId="0" applyAlignment="1" applyBorder="1" applyFont="1">
      <alignment horizontal="center" shrinkToFit="0" vertical="center" wrapText="1"/>
    </xf>
    <xf borderId="14" fillId="3" fontId="15" numFmtId="1" xfId="0" applyAlignment="1" applyBorder="1" applyFont="1" applyNumberFormat="1">
      <alignment horizontal="center" shrinkToFit="0" vertical="center" wrapText="1"/>
    </xf>
    <xf borderId="7" fillId="3" fontId="15" numFmtId="9" xfId="0" applyAlignment="1" applyBorder="1" applyFont="1" applyNumberFormat="1">
      <alignment horizontal="center" vertical="center"/>
    </xf>
    <xf borderId="7" fillId="7" fontId="15" numFmtId="1" xfId="0" applyAlignment="1" applyBorder="1" applyFont="1" applyNumberFormat="1">
      <alignment horizontal="center" vertical="center"/>
    </xf>
    <xf borderId="8" fillId="3" fontId="15" numFmtId="1" xfId="0" applyAlignment="1" applyBorder="1" applyFont="1" applyNumberFormat="1">
      <alignment horizontal="center" vertical="center"/>
    </xf>
    <xf borderId="8" fillId="3" fontId="15" numFmtId="1" xfId="0" applyAlignment="1" applyBorder="1" applyFont="1" applyNumberFormat="1">
      <alignment horizontal="center" shrinkToFit="0" vertical="center" wrapText="1"/>
    </xf>
    <xf borderId="36" fillId="3" fontId="15" numFmtId="9" xfId="0" applyAlignment="1" applyBorder="1" applyFont="1" applyNumberFormat="1">
      <alignment horizontal="center" vertical="center"/>
    </xf>
    <xf borderId="14" fillId="3" fontId="15" numFmtId="9" xfId="0" applyAlignment="1" applyBorder="1" applyFont="1" applyNumberFormat="1">
      <alignment horizontal="center" vertical="center"/>
    </xf>
    <xf borderId="14" fillId="6" fontId="13" numFmtId="0" xfId="0" applyAlignment="1" applyBorder="1" applyFont="1">
      <alignment horizontal="center" vertical="center"/>
    </xf>
    <xf borderId="7" fillId="6" fontId="13" numFmtId="0" xfId="0" applyAlignment="1" applyBorder="1" applyFont="1">
      <alignment horizontal="center" vertical="center"/>
    </xf>
    <xf borderId="7" fillId="6" fontId="15" numFmtId="0" xfId="0" applyAlignment="1" applyBorder="1" applyFont="1">
      <alignment horizontal="center" shrinkToFit="0" vertical="center" wrapText="1"/>
    </xf>
    <xf borderId="37" fillId="3" fontId="15" numFmtId="0" xfId="0" applyAlignment="1" applyBorder="1" applyFont="1">
      <alignment horizontal="center" vertical="center"/>
    </xf>
    <xf borderId="38" fillId="3" fontId="15" numFmtId="0" xfId="0" applyAlignment="1" applyBorder="1" applyFont="1">
      <alignment horizontal="center" shrinkToFit="0" vertical="center" wrapText="1"/>
    </xf>
    <xf borderId="37" fillId="3" fontId="15" numFmtId="0" xfId="0" applyAlignment="1" applyBorder="1" applyFont="1">
      <alignment horizontal="center" shrinkToFit="0" vertical="center" wrapText="1"/>
    </xf>
    <xf borderId="37" fillId="6" fontId="15" numFmtId="0" xfId="0" applyAlignment="1" applyBorder="1" applyFont="1">
      <alignment horizontal="center" shrinkToFit="0" vertical="center" wrapText="1"/>
    </xf>
    <xf borderId="37" fillId="3" fontId="15" numFmtId="9" xfId="0" applyAlignment="1" applyBorder="1" applyFont="1" applyNumberFormat="1">
      <alignment horizontal="center" vertical="center"/>
    </xf>
    <xf borderId="14" fillId="6" fontId="13" numFmtId="0" xfId="0" applyAlignment="1" applyBorder="1" applyFont="1">
      <alignment horizontal="center" shrinkToFit="0" vertical="center" wrapText="1"/>
    </xf>
    <xf borderId="7" fillId="6" fontId="13" numFmtId="0" xfId="0" applyAlignment="1" applyBorder="1" applyFont="1">
      <alignment horizontal="center" shrinkToFit="0" vertical="center" wrapText="1"/>
    </xf>
    <xf borderId="7" fillId="0" fontId="15" numFmtId="0" xfId="0" applyAlignment="1" applyBorder="1" applyFont="1">
      <alignment horizontal="center" vertical="center"/>
    </xf>
    <xf borderId="3" fillId="11" fontId="12" numFmtId="0" xfId="0" applyAlignment="1" applyBorder="1" applyFill="1" applyFont="1">
      <alignment horizontal="center" vertical="center"/>
    </xf>
    <xf borderId="7" fillId="11" fontId="15" numFmtId="0" xfId="0" applyAlignment="1" applyBorder="1" applyFont="1">
      <alignment horizontal="center" shrinkToFit="0" vertical="center" wrapText="1"/>
    </xf>
    <xf borderId="7" fillId="11" fontId="15" numFmtId="0" xfId="0" applyAlignment="1" applyBorder="1" applyFont="1">
      <alignment horizontal="center" vertical="center"/>
    </xf>
    <xf borderId="7" fillId="11" fontId="15" numFmtId="9" xfId="0" applyAlignment="1" applyBorder="1" applyFont="1" applyNumberFormat="1">
      <alignment horizontal="center" vertical="center"/>
    </xf>
    <xf borderId="7" fillId="11" fontId="15" numFmtId="1" xfId="0" applyAlignment="1" applyBorder="1" applyFont="1" applyNumberFormat="1">
      <alignment horizontal="center" vertical="center"/>
    </xf>
    <xf borderId="8" fillId="11" fontId="15" numFmtId="1" xfId="0" applyAlignment="1" applyBorder="1" applyFont="1" applyNumberFormat="1">
      <alignment horizontal="center" vertical="center"/>
    </xf>
    <xf borderId="8" fillId="11" fontId="15" numFmtId="1" xfId="0" applyAlignment="1" applyBorder="1" applyFont="1" applyNumberFormat="1">
      <alignment horizontal="center" shrinkToFit="0" vertical="center" wrapText="1"/>
    </xf>
    <xf borderId="17" fillId="11" fontId="15" numFmtId="164" xfId="0" applyAlignment="1" applyBorder="1" applyFont="1" applyNumberFormat="1">
      <alignment horizontal="center" vertical="center"/>
    </xf>
    <xf borderId="17" fillId="6" fontId="13" numFmtId="0" xfId="0" applyAlignment="1" applyBorder="1" applyFont="1">
      <alignment horizontal="center" vertical="center"/>
    </xf>
    <xf borderId="6" fillId="0" fontId="15" numFmtId="0" xfId="0" applyAlignment="1" applyBorder="1" applyFont="1">
      <alignment horizontal="center" vertical="center"/>
    </xf>
    <xf borderId="14" fillId="12" fontId="15" numFmtId="0" xfId="0" applyAlignment="1" applyBorder="1" applyFill="1" applyFont="1">
      <alignment horizontal="center" shrinkToFit="0" vertical="center" wrapText="1"/>
    </xf>
    <xf borderId="14" fillId="3" fontId="15" numFmtId="0" xfId="0" applyAlignment="1" applyBorder="1" applyFont="1">
      <alignment horizontal="center" shrinkToFit="0" vertical="center" wrapText="1"/>
    </xf>
    <xf borderId="6" fillId="0" fontId="15" numFmtId="0" xfId="0" applyAlignment="1" applyBorder="1" applyFont="1">
      <alignment horizontal="center" shrinkToFit="0" vertical="center" wrapText="1"/>
    </xf>
    <xf borderId="14" fillId="12" fontId="15" numFmtId="0" xfId="0" applyAlignment="1" applyBorder="1" applyFont="1">
      <alignment horizontal="center" vertical="center"/>
    </xf>
    <xf borderId="14" fillId="12" fontId="15" numFmtId="9" xfId="0" applyAlignment="1" applyBorder="1" applyFont="1" applyNumberFormat="1">
      <alignment horizontal="center" vertical="center"/>
    </xf>
    <xf borderId="7" fillId="3" fontId="15" numFmtId="1" xfId="0" applyAlignment="1" applyBorder="1" applyFont="1" applyNumberFormat="1">
      <alignment horizontal="center" vertical="center"/>
    </xf>
    <xf borderId="2" fillId="0" fontId="15" numFmtId="0" xfId="0" applyAlignment="1" applyBorder="1" applyFont="1">
      <alignment horizontal="center" vertical="center"/>
    </xf>
    <xf borderId="37" fillId="11" fontId="15" numFmtId="0" xfId="0" applyAlignment="1" applyBorder="1" applyFont="1">
      <alignment horizontal="center" vertical="center"/>
    </xf>
    <xf borderId="39" fillId="10" fontId="15" numFmtId="164" xfId="0" applyAlignment="1" applyBorder="1" applyFont="1" applyNumberFormat="1">
      <alignment horizontal="center" vertical="center"/>
    </xf>
    <xf borderId="17" fillId="10" fontId="15" numFmtId="164" xfId="0" applyAlignment="1" applyBorder="1" applyFont="1" applyNumberFormat="1">
      <alignment horizontal="center" vertical="center"/>
    </xf>
    <xf borderId="8" fillId="3" fontId="15" numFmtId="1" xfId="0" applyAlignment="1" applyBorder="1" applyFont="1" applyNumberFormat="1">
      <alignment horizontal="center" readingOrder="0" vertical="center"/>
    </xf>
    <xf borderId="13" fillId="0" fontId="15" numFmtId="0" xfId="0" applyAlignment="1" applyBorder="1" applyFont="1">
      <alignment horizontal="center" vertical="center"/>
    </xf>
    <xf borderId="3" fillId="11" fontId="12" numFmtId="0" xfId="0" applyAlignment="1" applyBorder="1" applyFont="1">
      <alignment horizontal="center" shrinkToFit="0" vertical="center" wrapText="1"/>
    </xf>
    <xf borderId="15" fillId="11" fontId="15" numFmtId="0" xfId="0" applyAlignment="1" applyBorder="1" applyFont="1">
      <alignment horizontal="center" vertical="center"/>
    </xf>
    <xf borderId="10" fillId="11" fontId="15" numFmtId="0" xfId="0" applyAlignment="1" applyBorder="1" applyFont="1">
      <alignment horizontal="center" vertical="center"/>
    </xf>
    <xf borderId="15" fillId="3" fontId="15" numFmtId="9" xfId="0" applyAlignment="1" applyBorder="1" applyFont="1" applyNumberFormat="1">
      <alignment horizontal="center" vertical="center"/>
    </xf>
    <xf borderId="15" fillId="6" fontId="13" numFmtId="0" xfId="0" applyAlignment="1" applyBorder="1" applyFont="1">
      <alignment horizontal="center" vertical="center"/>
    </xf>
    <xf borderId="3" fillId="10" fontId="12" numFmtId="0" xfId="0" applyAlignment="1" applyBorder="1" applyFont="1">
      <alignment horizontal="left" shrinkToFit="0" vertical="center" wrapText="1"/>
    </xf>
    <xf borderId="13" fillId="0" fontId="4" numFmtId="0" xfId="0" applyAlignment="1" applyBorder="1" applyFont="1">
      <alignment vertical="center"/>
    </xf>
    <xf borderId="7" fillId="3" fontId="15" numFmtId="0" xfId="0" applyAlignment="1" applyBorder="1" applyFont="1">
      <alignment horizontal="left" shrinkToFit="0" vertical="center" wrapText="1"/>
    </xf>
    <xf borderId="7" fillId="7" fontId="15" numFmtId="0" xfId="0" applyAlignment="1" applyBorder="1" applyFont="1">
      <alignment horizontal="center" vertical="center"/>
    </xf>
    <xf borderId="7" fillId="6" fontId="15" numFmtId="0" xfId="0" applyAlignment="1" applyBorder="1" applyFont="1">
      <alignment horizontal="center" vertical="center"/>
    </xf>
    <xf borderId="7" fillId="13" fontId="12" numFmtId="0" xfId="0" applyAlignment="1" applyBorder="1" applyFill="1" applyFont="1">
      <alignment horizontal="left" vertical="center"/>
    </xf>
    <xf borderId="3" fillId="13" fontId="12" numFmtId="0" xfId="0" applyAlignment="1" applyBorder="1" applyFont="1">
      <alignment horizontal="center" shrinkToFit="0" vertical="center" wrapText="1"/>
    </xf>
    <xf borderId="7" fillId="13" fontId="15" numFmtId="0" xfId="0" applyAlignment="1" applyBorder="1" applyFont="1">
      <alignment horizontal="left" vertical="center"/>
    </xf>
    <xf borderId="7" fillId="13" fontId="15" numFmtId="0" xfId="0" applyAlignment="1" applyBorder="1" applyFont="1">
      <alignment horizontal="center" vertical="center"/>
    </xf>
    <xf borderId="8" fillId="13" fontId="15" numFmtId="0" xfId="0" applyAlignment="1" applyBorder="1" applyFont="1">
      <alignment horizontal="center" vertical="center"/>
    </xf>
    <xf borderId="7" fillId="13" fontId="15" numFmtId="0" xfId="0" applyAlignment="1" applyBorder="1" applyFont="1">
      <alignment horizontal="center" vertical="top"/>
    </xf>
    <xf borderId="38" fillId="13" fontId="15" numFmtId="9" xfId="0" applyAlignment="1" applyBorder="1" applyFont="1" applyNumberFormat="1">
      <alignment vertical="center"/>
    </xf>
    <xf borderId="38" fillId="6" fontId="13" numFmtId="0" xfId="0" applyAlignment="1" applyBorder="1" applyFont="1">
      <alignment vertical="bottom"/>
    </xf>
    <xf borderId="7" fillId="3" fontId="12" numFmtId="0" xfId="0" applyAlignment="1" applyBorder="1" applyFont="1">
      <alignment horizontal="left" vertical="center"/>
    </xf>
    <xf borderId="3" fillId="10" fontId="12" numFmtId="0" xfId="0" applyAlignment="1" applyBorder="1" applyFont="1">
      <alignment horizontal="center" vertical="top"/>
    </xf>
    <xf borderId="3" fillId="10" fontId="15" numFmtId="0" xfId="0" applyAlignment="1" applyBorder="1" applyFont="1">
      <alignment horizontal="left" vertical="center"/>
    </xf>
    <xf borderId="7" fillId="10" fontId="15" numFmtId="0" xfId="0" applyAlignment="1" applyBorder="1" applyFont="1">
      <alignment horizontal="center" vertical="top"/>
    </xf>
    <xf borderId="17" fillId="6" fontId="13" numFmtId="0" xfId="0" applyAlignment="1" applyBorder="1" applyFont="1">
      <alignment vertical="bottom"/>
    </xf>
    <xf borderId="7" fillId="3" fontId="15" numFmtId="0" xfId="0" applyAlignment="1" applyBorder="1" applyFont="1">
      <alignment horizontal="left" vertical="center"/>
    </xf>
    <xf borderId="37" fillId="3" fontId="15" numFmtId="0" xfId="0" applyAlignment="1" applyBorder="1" applyFont="1">
      <alignment horizontal="left" vertical="center"/>
    </xf>
    <xf borderId="37" fillId="3" fontId="15" numFmtId="0" xfId="0" applyAlignment="1" applyBorder="1" applyFont="1">
      <alignment horizontal="left" shrinkToFit="0" vertical="center" wrapText="1"/>
    </xf>
    <xf borderId="33" fillId="3" fontId="15" numFmtId="0" xfId="0" applyAlignment="1" applyBorder="1" applyFont="1">
      <alignment horizontal="left" shrinkToFit="0" vertical="center" wrapText="1"/>
    </xf>
    <xf borderId="37" fillId="6" fontId="13" numFmtId="0" xfId="0" applyAlignment="1" applyBorder="1" applyFont="1">
      <alignment horizontal="center" shrinkToFit="0" vertical="center" wrapText="1"/>
    </xf>
    <xf borderId="14" fillId="3" fontId="13" numFmtId="1" xfId="0" applyAlignment="1" applyBorder="1" applyFont="1" applyNumberFormat="1">
      <alignment horizontal="center" shrinkToFit="0" vertical="center" wrapText="1"/>
    </xf>
    <xf borderId="37" fillId="3" fontId="13" numFmtId="9" xfId="0" applyAlignment="1" applyBorder="1" applyFont="1" applyNumberFormat="1">
      <alignment horizontal="center" vertical="center"/>
    </xf>
    <xf borderId="33" fillId="7" fontId="13" numFmtId="1" xfId="0" applyAlignment="1" applyBorder="1" applyFont="1" applyNumberFormat="1">
      <alignment horizontal="center" vertical="center"/>
    </xf>
    <xf borderId="33" fillId="3" fontId="15" numFmtId="0" xfId="0" applyAlignment="1" applyBorder="1" applyFont="1">
      <alignment horizontal="center" vertical="center"/>
    </xf>
    <xf borderId="8" fillId="3" fontId="15" numFmtId="0" xfId="0" applyAlignment="1" applyBorder="1" applyFont="1">
      <alignment horizontal="center" vertical="center"/>
    </xf>
    <xf borderId="7" fillId="3" fontId="15" numFmtId="9" xfId="0" applyAlignment="1" applyBorder="1" applyFont="1" applyNumberFormat="1">
      <alignment vertical="center"/>
    </xf>
    <xf borderId="7" fillId="6" fontId="13" numFmtId="0" xfId="0" applyAlignment="1" applyBorder="1" applyFont="1">
      <alignment vertical="center"/>
    </xf>
    <xf borderId="33" fillId="7" fontId="13" numFmtId="0" xfId="0" applyAlignment="1" applyBorder="1" applyFont="1">
      <alignment horizontal="center" vertical="center"/>
    </xf>
    <xf borderId="7" fillId="3" fontId="13" numFmtId="9" xfId="0" applyAlignment="1" applyBorder="1" applyFont="1" applyNumberFormat="1">
      <alignment horizontal="center" vertical="center"/>
    </xf>
    <xf borderId="37" fillId="10" fontId="15" numFmtId="0" xfId="0" applyAlignment="1" applyBorder="1" applyFont="1">
      <alignment horizontal="left" shrinkToFit="0" vertical="center" wrapText="1"/>
    </xf>
    <xf borderId="7" fillId="10" fontId="15" numFmtId="0" xfId="0" applyAlignment="1" applyBorder="1" applyFont="1">
      <alignment horizontal="center" shrinkToFit="0" vertical="center" wrapText="1"/>
    </xf>
    <xf borderId="7" fillId="10" fontId="13" numFmtId="0" xfId="0" applyAlignment="1" applyBorder="1" applyFont="1">
      <alignment horizontal="center" shrinkToFit="0" vertical="center" wrapText="1"/>
    </xf>
    <xf borderId="7" fillId="10" fontId="13" numFmtId="0" xfId="0" applyAlignment="1" applyBorder="1" applyFont="1">
      <alignment horizontal="center" vertical="center"/>
    </xf>
    <xf borderId="7" fillId="10" fontId="13" numFmtId="9" xfId="0" applyAlignment="1" applyBorder="1" applyFont="1" applyNumberFormat="1">
      <alignment horizontal="center" vertical="center"/>
    </xf>
    <xf borderId="33" fillId="10" fontId="13" numFmtId="0" xfId="0" applyAlignment="1" applyBorder="1" applyFont="1">
      <alignment horizontal="center" vertical="center"/>
    </xf>
    <xf borderId="33" fillId="10" fontId="15" numFmtId="0" xfId="0" applyAlignment="1" applyBorder="1" applyFont="1">
      <alignment horizontal="center" vertical="center"/>
    </xf>
    <xf borderId="8" fillId="10" fontId="15" numFmtId="0" xfId="0" applyAlignment="1" applyBorder="1" applyFont="1">
      <alignment horizontal="center" vertical="center"/>
    </xf>
    <xf borderId="7" fillId="10" fontId="15" numFmtId="0" xfId="0" applyAlignment="1" applyBorder="1" applyFont="1">
      <alignment horizontal="center" vertical="center"/>
    </xf>
    <xf borderId="17" fillId="6" fontId="13" numFmtId="0" xfId="0" applyAlignment="1" applyBorder="1" applyFont="1">
      <alignment vertical="center"/>
    </xf>
    <xf borderId="8" fillId="3" fontId="15" numFmtId="0" xfId="0" applyAlignment="1" applyBorder="1" applyFont="1">
      <alignment horizontal="left" shrinkToFit="0" vertical="center" wrapText="1"/>
    </xf>
    <xf borderId="33" fillId="3" fontId="15" numFmtId="0" xfId="0" applyAlignment="1" applyBorder="1" applyFont="1">
      <alignment horizontal="center" readingOrder="0" vertical="center"/>
    </xf>
    <xf borderId="7" fillId="10" fontId="15" numFmtId="0" xfId="0" applyAlignment="1" applyBorder="1" applyFont="1">
      <alignment horizontal="left" shrinkToFit="0" vertical="center" wrapText="1"/>
    </xf>
    <xf borderId="33" fillId="10" fontId="13" numFmtId="1" xfId="0" applyAlignment="1" applyBorder="1" applyFont="1" applyNumberFormat="1">
      <alignment horizontal="center" vertical="center"/>
    </xf>
    <xf borderId="37" fillId="3" fontId="13" numFmtId="164" xfId="0" applyAlignment="1" applyBorder="1" applyFont="1" applyNumberFormat="1">
      <alignment horizontal="center" vertical="center"/>
    </xf>
    <xf borderId="9" fillId="10" fontId="12" numFmtId="0" xfId="0" applyAlignment="1" applyBorder="1" applyFont="1">
      <alignment horizontal="left" shrinkToFit="0" vertical="center" wrapText="1"/>
    </xf>
    <xf borderId="7" fillId="0" fontId="15" numFmtId="0" xfId="0" applyAlignment="1" applyBorder="1" applyFont="1">
      <alignment horizontal="left" vertical="center"/>
    </xf>
    <xf borderId="7" fillId="0" fontId="15" numFmtId="0" xfId="0" applyAlignment="1" applyBorder="1" applyFont="1">
      <alignment horizontal="center" shrinkToFit="0" vertical="center" wrapText="1"/>
    </xf>
    <xf borderId="7" fillId="0" fontId="13" numFmtId="9" xfId="0" applyAlignment="1" applyBorder="1" applyFont="1" applyNumberFormat="1">
      <alignment horizontal="center" vertical="center"/>
    </xf>
    <xf borderId="3" fillId="10" fontId="12" numFmtId="0" xfId="0" applyAlignment="1" applyBorder="1" applyFont="1">
      <alignment horizontal="left" vertical="center"/>
    </xf>
    <xf borderId="8" fillId="10" fontId="15" numFmtId="0" xfId="0" applyAlignment="1" applyBorder="1" applyFont="1">
      <alignment horizontal="left" shrinkToFit="0" vertical="center" wrapText="1"/>
    </xf>
    <xf borderId="7" fillId="0" fontId="15" numFmtId="9" xfId="0" applyAlignment="1" applyBorder="1" applyFont="1" applyNumberFormat="1">
      <alignment vertical="center"/>
    </xf>
    <xf borderId="2" fillId="0" fontId="15" numFmtId="0" xfId="0" applyAlignment="1" applyBorder="1" applyFont="1">
      <alignment horizontal="left" vertical="center"/>
    </xf>
    <xf borderId="2" fillId="0" fontId="15" numFmtId="0" xfId="0" applyAlignment="1" applyBorder="1" applyFont="1">
      <alignment horizontal="center" shrinkToFit="0" vertical="center" wrapText="1"/>
    </xf>
    <xf borderId="2" fillId="0" fontId="13" numFmtId="9" xfId="0" applyAlignment="1" applyBorder="1" applyFont="1" applyNumberFormat="1">
      <alignment horizontal="center" vertical="center"/>
    </xf>
    <xf borderId="3" fillId="0" fontId="15" numFmtId="0" xfId="0" applyAlignment="1" applyBorder="1" applyFont="1">
      <alignment horizontal="center" vertical="center"/>
    </xf>
    <xf borderId="3" fillId="9" fontId="12" numFmtId="0" xfId="0" applyAlignment="1" applyBorder="1" applyFont="1">
      <alignment horizontal="left" shrinkToFit="0" vertical="center" wrapText="1"/>
    </xf>
    <xf borderId="9" fillId="9" fontId="12" numFmtId="0" xfId="0" applyAlignment="1" applyBorder="1" applyFont="1">
      <alignment horizontal="left" shrinkToFit="0" vertical="center" wrapText="1"/>
    </xf>
    <xf borderId="7" fillId="9" fontId="15" numFmtId="0" xfId="0" applyAlignment="1" applyBorder="1" applyFont="1">
      <alignment horizontal="left" vertical="top"/>
    </xf>
    <xf borderId="7" fillId="9" fontId="15" numFmtId="0" xfId="0" applyAlignment="1" applyBorder="1" applyFont="1">
      <alignment horizontal="center" vertical="top"/>
    </xf>
    <xf borderId="7" fillId="9" fontId="15" numFmtId="1" xfId="0" applyAlignment="1" applyBorder="1" applyFont="1" applyNumberFormat="1">
      <alignment horizontal="center" vertical="top"/>
    </xf>
    <xf borderId="38" fillId="9" fontId="15" numFmtId="9" xfId="0" applyAlignment="1" applyBorder="1" applyFont="1" applyNumberFormat="1">
      <alignment vertical="center"/>
    </xf>
    <xf borderId="7" fillId="0" fontId="12" numFmtId="0" xfId="0" applyAlignment="1" applyBorder="1" applyFont="1">
      <alignment horizontal="left" vertical="center"/>
    </xf>
    <xf borderId="7" fillId="11" fontId="12" numFmtId="0" xfId="0" applyAlignment="1" applyBorder="1" applyFont="1">
      <alignment horizontal="center" vertical="center"/>
    </xf>
    <xf borderId="7" fillId="11" fontId="12" numFmtId="0" xfId="0" applyAlignment="1" applyBorder="1" applyFont="1">
      <alignment horizontal="left" shrinkToFit="0" vertical="center" wrapText="1"/>
    </xf>
    <xf borderId="7" fillId="10" fontId="15" numFmtId="0" xfId="0" applyAlignment="1" applyBorder="1" applyFont="1">
      <alignment horizontal="left" vertical="top"/>
    </xf>
    <xf borderId="8" fillId="10" fontId="15" numFmtId="1" xfId="0" applyAlignment="1" applyBorder="1" applyFont="1" applyNumberFormat="1">
      <alignment horizontal="center" vertical="top"/>
    </xf>
    <xf borderId="8" fillId="10" fontId="15" numFmtId="0" xfId="0" applyAlignment="1" applyBorder="1" applyFont="1">
      <alignment horizontal="center" vertical="top"/>
    </xf>
    <xf borderId="38" fillId="10" fontId="15" numFmtId="9" xfId="0" applyAlignment="1" applyBorder="1" applyFont="1" applyNumberFormat="1">
      <alignment vertical="center"/>
    </xf>
    <xf borderId="7" fillId="0" fontId="12" numFmtId="0" xfId="0" applyAlignment="1" applyBorder="1" applyFont="1">
      <alignment horizontal="left" vertical="top"/>
    </xf>
    <xf borderId="7" fillId="3" fontId="12" numFmtId="0" xfId="0" applyAlignment="1" applyBorder="1" applyFont="1">
      <alignment horizontal="left" shrinkToFit="0" vertical="center" wrapText="1"/>
    </xf>
    <xf borderId="9" fillId="3" fontId="12" numFmtId="0" xfId="0" applyAlignment="1" applyBorder="1" applyFont="1">
      <alignment horizontal="left" shrinkToFit="0" vertical="center" wrapText="1"/>
    </xf>
    <xf borderId="7" fillId="3" fontId="15" numFmtId="0" xfId="0" applyAlignment="1" applyBorder="1" applyFont="1">
      <alignment horizontal="left" vertical="top"/>
    </xf>
    <xf borderId="7" fillId="3" fontId="15" numFmtId="0" xfId="0" applyAlignment="1" applyBorder="1" applyFont="1">
      <alignment horizontal="center" vertical="top"/>
    </xf>
    <xf borderId="8" fillId="3" fontId="15" numFmtId="1" xfId="0" applyAlignment="1" applyBorder="1" applyFont="1" applyNumberFormat="1">
      <alignment horizontal="center" vertical="top"/>
    </xf>
    <xf borderId="8" fillId="3" fontId="15" numFmtId="0" xfId="0" applyAlignment="1" applyBorder="1" applyFont="1">
      <alignment horizontal="center" vertical="top"/>
    </xf>
    <xf borderId="7" fillId="0" fontId="15" numFmtId="0" xfId="0" applyAlignment="1" applyBorder="1" applyFont="1">
      <alignment horizontal="center" vertical="top"/>
    </xf>
    <xf borderId="39" fillId="3" fontId="15" numFmtId="164" xfId="0" applyAlignment="1" applyBorder="1" applyFont="1" applyNumberFormat="1">
      <alignment horizontal="center" vertical="center"/>
    </xf>
    <xf borderId="17" fillId="3" fontId="15" numFmtId="164" xfId="0" applyAlignment="1" applyBorder="1" applyFont="1" applyNumberFormat="1">
      <alignment horizontal="center" vertical="center"/>
    </xf>
    <xf borderId="8" fillId="7" fontId="15" numFmtId="1" xfId="0" applyAlignment="1" applyBorder="1" applyFont="1" applyNumberFormat="1">
      <alignment horizontal="center" shrinkToFit="0" vertical="center" wrapText="1"/>
    </xf>
    <xf borderId="7" fillId="0" fontId="15" numFmtId="0" xfId="0" applyAlignment="1" applyBorder="1" applyFont="1">
      <alignment horizontal="left" shrinkToFit="0" vertical="center" wrapText="1"/>
    </xf>
    <xf borderId="8" fillId="3" fontId="15" numFmtId="0" xfId="0" applyAlignment="1" applyBorder="1" applyFont="1">
      <alignment horizontal="center" shrinkToFit="0" vertical="center" wrapText="1"/>
    </xf>
    <xf borderId="7" fillId="0" fontId="15" numFmtId="9" xfId="0" applyAlignment="1" applyBorder="1" applyFont="1" applyNumberFormat="1">
      <alignment shrinkToFit="0" vertical="center" wrapText="1"/>
    </xf>
    <xf borderId="7" fillId="3" fontId="15" numFmtId="9" xfId="0" applyAlignment="1" applyBorder="1" applyFont="1" applyNumberFormat="1">
      <alignment horizontal="left" shrinkToFit="0" vertical="center" wrapText="1"/>
    </xf>
    <xf borderId="7" fillId="0" fontId="15" numFmtId="9" xfId="0" applyAlignment="1" applyBorder="1" applyFont="1" applyNumberFormat="1">
      <alignment horizontal="center" shrinkToFit="0" vertical="center" wrapText="1"/>
    </xf>
    <xf borderId="3" fillId="0" fontId="15" numFmtId="0" xfId="0" applyAlignment="1" applyBorder="1" applyFont="1">
      <alignment horizontal="center" shrinkToFit="0" vertical="center" wrapText="1"/>
    </xf>
    <xf borderId="13" fillId="0" fontId="15" numFmtId="9" xfId="0" applyAlignment="1" applyBorder="1" applyFont="1" applyNumberFormat="1">
      <alignment horizontal="center" vertical="center"/>
    </xf>
    <xf borderId="15" fillId="6" fontId="13" numFmtId="0" xfId="0" applyAlignment="1" applyBorder="1" applyFont="1">
      <alignment vertical="center"/>
    </xf>
    <xf borderId="40" fillId="0" fontId="15" numFmtId="9" xfId="0" applyAlignment="1" applyBorder="1" applyFont="1" applyNumberFormat="1">
      <alignment horizontal="left" vertical="center"/>
    </xf>
    <xf borderId="0" fillId="0" fontId="15" numFmtId="9" xfId="0" applyAlignment="1" applyFont="1" applyNumberFormat="1">
      <alignment horizontal="left" vertical="center"/>
    </xf>
    <xf borderId="10" fillId="6" fontId="13" numFmtId="0" xfId="0" applyAlignment="1" applyBorder="1" applyFont="1">
      <alignment vertical="center"/>
    </xf>
    <xf borderId="7" fillId="0" fontId="15" numFmtId="9" xfId="0" applyAlignment="1" applyBorder="1" applyFont="1" applyNumberFormat="1">
      <alignment horizontal="left" shrinkToFit="0" vertical="center" wrapText="1"/>
    </xf>
    <xf borderId="13" fillId="0" fontId="15" numFmtId="9" xfId="0" applyAlignment="1" applyBorder="1" applyFont="1" applyNumberFormat="1">
      <alignment horizontal="left" vertical="center"/>
    </xf>
    <xf borderId="40" fillId="3" fontId="15" numFmtId="9" xfId="0" applyAlignment="1" applyBorder="1" applyFont="1" applyNumberFormat="1">
      <alignment horizontal="left" vertical="center"/>
    </xf>
    <xf borderId="10" fillId="3" fontId="15" numFmtId="9" xfId="0" applyAlignment="1" applyBorder="1" applyFont="1" applyNumberFormat="1">
      <alignment horizontal="left" vertical="center"/>
    </xf>
    <xf borderId="10" fillId="3" fontId="13" numFmtId="0" xfId="0" applyAlignment="1" applyBorder="1" applyFont="1">
      <alignment vertical="center"/>
    </xf>
    <xf borderId="7" fillId="3" fontId="13" numFmtId="0" xfId="0" applyAlignment="1" applyBorder="1" applyFont="1">
      <alignment vertical="center"/>
    </xf>
    <xf borderId="8" fillId="3" fontId="15" numFmtId="9" xfId="0" applyAlignment="1" applyBorder="1" applyFont="1" applyNumberFormat="1">
      <alignment horizontal="center" readingOrder="0" shrinkToFit="0" vertical="center" wrapText="1"/>
    </xf>
    <xf borderId="8" fillId="3" fontId="15" numFmtId="9" xfId="0" applyAlignment="1" applyBorder="1" applyFont="1" applyNumberFormat="1">
      <alignment horizontal="center" shrinkToFit="0" vertical="center" wrapText="1"/>
    </xf>
    <xf borderId="15" fillId="3" fontId="15" numFmtId="9" xfId="0" applyAlignment="1" applyBorder="1" applyFont="1" applyNumberFormat="1">
      <alignment horizontal="left" vertical="center"/>
    </xf>
    <xf borderId="15" fillId="3" fontId="13" numFmtId="0" xfId="0" applyAlignment="1" applyBorder="1" applyFont="1">
      <alignment vertical="center"/>
    </xf>
    <xf borderId="2" fillId="0" fontId="15" numFmtId="0" xfId="0" applyAlignment="1" applyBorder="1" applyFont="1">
      <alignment vertical="center"/>
    </xf>
    <xf borderId="5" fillId="0" fontId="15" numFmtId="0" xfId="0" applyAlignment="1" applyBorder="1" applyFont="1">
      <alignment horizontal="center" vertical="center"/>
    </xf>
    <xf borderId="7" fillId="6" fontId="16" numFmtId="0" xfId="0" applyAlignment="1" applyBorder="1" applyFont="1">
      <alignment horizontal="center" vertical="center"/>
    </xf>
    <xf borderId="7" fillId="0" fontId="16" numFmtId="9" xfId="0" applyAlignment="1" applyBorder="1" applyFont="1" applyNumberFormat="1">
      <alignment horizontal="center" vertical="center"/>
    </xf>
    <xf borderId="7" fillId="7" fontId="16" numFmtId="1" xfId="0" applyAlignment="1" applyBorder="1" applyFont="1" applyNumberFormat="1">
      <alignment horizontal="center" vertical="center"/>
    </xf>
    <xf borderId="7" fillId="0" fontId="16" numFmtId="0" xfId="0" applyAlignment="1" applyBorder="1" applyFont="1">
      <alignment horizontal="center" vertical="center"/>
    </xf>
    <xf borderId="13" fillId="0" fontId="15" numFmtId="0" xfId="0" applyAlignment="1" applyBorder="1" applyFont="1">
      <alignment vertical="center"/>
    </xf>
    <xf borderId="2" fillId="0" fontId="15" numFmtId="0" xfId="0" applyAlignment="1" applyBorder="1" applyFont="1">
      <alignment horizontal="left" shrinkToFit="0" vertical="center" wrapText="1"/>
    </xf>
    <xf borderId="20" fillId="0" fontId="15" numFmtId="0" xfId="0" applyAlignment="1" applyBorder="1" applyFont="1">
      <alignment horizontal="center" vertical="center"/>
    </xf>
    <xf borderId="7" fillId="6" fontId="16" numFmtId="0" xfId="0" applyAlignment="1" applyBorder="1" applyFont="1">
      <alignment horizontal="center" shrinkToFit="0" vertical="center" wrapText="1"/>
    </xf>
    <xf borderId="7" fillId="3" fontId="16" numFmtId="0" xfId="0" applyAlignment="1" applyBorder="1" applyFont="1">
      <alignment horizontal="center" shrinkToFit="0" vertical="center" wrapText="1"/>
    </xf>
    <xf borderId="7" fillId="3" fontId="16" numFmtId="9" xfId="0" applyAlignment="1" applyBorder="1" applyFont="1" applyNumberFormat="1">
      <alignment horizontal="center" vertical="center"/>
    </xf>
    <xf borderId="7" fillId="3" fontId="16" numFmtId="1" xfId="0" applyAlignment="1" applyBorder="1" applyFont="1" applyNumberFormat="1">
      <alignment horizontal="center" vertical="center"/>
    </xf>
    <xf borderId="7" fillId="0" fontId="15" numFmtId="9" xfId="0" applyAlignment="1" applyBorder="1" applyFont="1" applyNumberFormat="1">
      <alignment horizontal="center" vertical="center"/>
    </xf>
    <xf borderId="6" fillId="0" fontId="15" numFmtId="0" xfId="0" applyAlignment="1" applyBorder="1" applyFont="1">
      <alignment horizontal="left" vertical="center"/>
    </xf>
    <xf borderId="3" fillId="3" fontId="12" numFmtId="0" xfId="0" applyAlignment="1" applyBorder="1" applyFont="1">
      <alignment horizontal="left" shrinkToFit="0" vertical="center" wrapText="1"/>
    </xf>
    <xf borderId="14" fillId="3" fontId="15" numFmtId="0" xfId="0" applyAlignment="1" applyBorder="1" applyFont="1">
      <alignment horizontal="left" shrinkToFit="0" vertical="center" wrapText="1"/>
    </xf>
    <xf borderId="14" fillId="3" fontId="15" numFmtId="0" xfId="0" applyAlignment="1" applyBorder="1" applyFont="1">
      <alignment horizontal="center" vertical="center"/>
    </xf>
    <xf borderId="26" fillId="0" fontId="15" numFmtId="0" xfId="0" applyAlignment="1" applyBorder="1" applyFont="1">
      <alignment horizontal="center" vertical="center"/>
    </xf>
    <xf borderId="29" fillId="0" fontId="15" numFmtId="9" xfId="0" applyAlignment="1" applyBorder="1" applyFont="1" applyNumberFormat="1">
      <alignment horizontal="left" vertical="center"/>
    </xf>
    <xf borderId="8" fillId="6" fontId="15" numFmtId="1" xfId="0" applyAlignment="1" applyBorder="1" applyFont="1" applyNumberFormat="1">
      <alignment horizontal="center" vertical="center"/>
    </xf>
    <xf borderId="2" fillId="0" fontId="15" numFmtId="9" xfId="0" applyAlignment="1" applyBorder="1" applyFont="1" applyNumberFormat="1">
      <alignment horizontal="center" vertical="center"/>
    </xf>
    <xf borderId="7" fillId="0" fontId="15" numFmtId="9" xfId="0" applyAlignment="1" applyBorder="1" applyFont="1" applyNumberFormat="1">
      <alignment horizontal="left" vertical="center"/>
    </xf>
    <xf borderId="7" fillId="6" fontId="15" numFmtId="0" xfId="0" applyAlignment="1" applyBorder="1" applyFont="1">
      <alignment horizontal="center" readingOrder="0" shrinkToFit="0" vertical="center" wrapText="1"/>
    </xf>
    <xf borderId="7" fillId="0" fontId="15" numFmtId="0" xfId="0" applyAlignment="1" applyBorder="1" applyFont="1">
      <alignment horizontal="left" vertical="bottom"/>
    </xf>
    <xf borderId="7" fillId="11" fontId="12" numFmtId="0" xfId="0" applyAlignment="1" applyBorder="1" applyFont="1">
      <alignment horizontal="left" vertical="top"/>
    </xf>
    <xf borderId="7" fillId="10" fontId="12" numFmtId="0" xfId="0" applyAlignment="1" applyBorder="1" applyFont="1">
      <alignment horizontal="left" shrinkToFit="0" vertical="center" wrapText="1"/>
    </xf>
    <xf borderId="7" fillId="10" fontId="15" numFmtId="0" xfId="0" applyAlignment="1" applyBorder="1" applyFont="1">
      <alignment horizontal="left" shrinkToFit="0" vertical="top" wrapText="1"/>
    </xf>
    <xf borderId="7" fillId="10" fontId="15" numFmtId="0" xfId="0" applyAlignment="1" applyBorder="1" applyFont="1">
      <alignment horizontal="center" shrinkToFit="0" vertical="top" wrapText="1"/>
    </xf>
    <xf borderId="7" fillId="10" fontId="15" numFmtId="9" xfId="0" applyAlignment="1" applyBorder="1" applyFont="1" applyNumberFormat="1">
      <alignment horizontal="center" shrinkToFit="0" vertical="top" wrapText="1"/>
    </xf>
    <xf borderId="7" fillId="10" fontId="15" numFmtId="1" xfId="0" applyAlignment="1" applyBorder="1" applyFont="1" applyNumberFormat="1">
      <alignment horizontal="center" shrinkToFit="0" vertical="top" wrapText="1"/>
    </xf>
    <xf borderId="7" fillId="10" fontId="15" numFmtId="9" xfId="0" applyAlignment="1" applyBorder="1" applyFont="1" applyNumberFormat="1">
      <alignment horizontal="center" vertical="top"/>
    </xf>
    <xf borderId="7" fillId="3" fontId="15" numFmtId="0" xfId="0" applyAlignment="1" applyBorder="1" applyFont="1">
      <alignment horizontal="left" vertical="bottom"/>
    </xf>
    <xf borderId="7" fillId="3" fontId="12" numFmtId="0" xfId="0" applyAlignment="1" applyBorder="1" applyFont="1">
      <alignment horizontal="left" shrinkToFit="0" vertical="top" wrapText="1"/>
    </xf>
    <xf borderId="7" fillId="3" fontId="15" numFmtId="0" xfId="0" applyAlignment="1" applyBorder="1" applyFont="1">
      <alignment horizontal="left" shrinkToFit="0" vertical="top" wrapText="1"/>
    </xf>
    <xf borderId="7" fillId="6" fontId="15" numFmtId="0" xfId="0" applyAlignment="1" applyBorder="1" applyFont="1">
      <alignment horizontal="center" vertical="top"/>
    </xf>
    <xf borderId="7" fillId="3" fontId="15" numFmtId="9" xfId="0" applyAlignment="1" applyBorder="1" applyFont="1" applyNumberFormat="1">
      <alignment horizontal="center" shrinkToFit="0" vertical="top" wrapText="1"/>
    </xf>
    <xf borderId="7" fillId="7" fontId="15" numFmtId="1" xfId="0" applyAlignment="1" applyBorder="1" applyFont="1" applyNumberFormat="1">
      <alignment horizontal="center" shrinkToFit="0" vertical="top" wrapText="1"/>
    </xf>
    <xf borderId="7" fillId="3" fontId="15" numFmtId="0" xfId="0" applyAlignment="1" applyBorder="1" applyFont="1">
      <alignment horizontal="center" shrinkToFit="0" vertical="top" wrapText="1"/>
    </xf>
    <xf borderId="13" fillId="0" fontId="15" numFmtId="0" xfId="0" applyAlignment="1" applyBorder="1" applyFont="1">
      <alignment horizontal="center" shrinkToFit="0" vertical="center" wrapText="1"/>
    </xf>
    <xf borderId="15" fillId="3" fontId="15" numFmtId="0" xfId="0" applyAlignment="1" applyBorder="1" applyFont="1">
      <alignment horizontal="center" shrinkToFit="0" vertical="center" wrapText="1"/>
    </xf>
    <xf borderId="2" fillId="6" fontId="15" numFmtId="0" xfId="0" applyAlignment="1" applyBorder="1" applyFont="1">
      <alignment horizontal="center" readingOrder="0" vertical="center"/>
    </xf>
    <xf borderId="2" fillId="0" fontId="15" numFmtId="1" xfId="0" applyAlignment="1" applyBorder="1" applyFont="1" applyNumberFormat="1">
      <alignment horizontal="center" readingOrder="0" vertical="center"/>
    </xf>
    <xf borderId="2" fillId="0" fontId="15" numFmtId="9" xfId="0" applyAlignment="1" applyBorder="1" applyFont="1" applyNumberFormat="1">
      <alignment horizontal="center" shrinkToFit="0" vertical="center" wrapText="1"/>
    </xf>
    <xf borderId="2" fillId="7" fontId="15" numFmtId="1" xfId="0" applyAlignment="1" applyBorder="1" applyFont="1" applyNumberFormat="1">
      <alignment horizontal="center" shrinkToFit="0" vertical="center" wrapText="1"/>
    </xf>
    <xf borderId="37" fillId="6" fontId="13" numFmtId="0" xfId="0" applyAlignment="1" applyBorder="1" applyFont="1">
      <alignment horizontal="center" vertical="center"/>
    </xf>
    <xf borderId="2" fillId="3" fontId="15" numFmtId="0" xfId="0" applyAlignment="1" applyBorder="1" applyFont="1">
      <alignment horizontal="center" shrinkToFit="0" vertical="center" wrapText="1"/>
    </xf>
    <xf borderId="7" fillId="3" fontId="15" numFmtId="0" xfId="0" applyAlignment="1" applyBorder="1" applyFont="1">
      <alignment horizontal="center" readingOrder="0" shrinkToFit="0" vertical="center" wrapText="1"/>
    </xf>
    <xf borderId="37" fillId="3" fontId="12" numFmtId="0" xfId="0" applyAlignment="1" applyBorder="1" applyFont="1">
      <alignment horizontal="left" shrinkToFit="0" vertical="center" wrapText="1"/>
    </xf>
    <xf borderId="37" fillId="6" fontId="15" numFmtId="0" xfId="0" applyAlignment="1" applyBorder="1" applyFont="1">
      <alignment horizontal="center" vertical="center"/>
    </xf>
    <xf borderId="33" fillId="3" fontId="15" numFmtId="9" xfId="0" applyAlignment="1" applyBorder="1" applyFont="1" applyNumberFormat="1">
      <alignment horizontal="center" shrinkToFit="0" vertical="center" wrapText="1"/>
    </xf>
    <xf borderId="33" fillId="7" fontId="15" numFmtId="1" xfId="0" applyAlignment="1" applyBorder="1" applyFont="1" applyNumberFormat="1">
      <alignment horizontal="center" shrinkToFit="0" vertical="center" wrapText="1"/>
    </xf>
    <xf borderId="33" fillId="3" fontId="15" numFmtId="0" xfId="0" applyAlignment="1" applyBorder="1" applyFont="1">
      <alignment horizontal="center" shrinkToFit="0" vertical="center" wrapText="1"/>
    </xf>
    <xf borderId="2" fillId="0" fontId="15" numFmtId="0" xfId="0" applyAlignment="1" applyBorder="1" applyFont="1">
      <alignment horizontal="center" readingOrder="0" vertical="center"/>
    </xf>
    <xf borderId="2" fillId="0" fontId="15" numFmtId="0" xfId="0" applyAlignment="1" applyBorder="1" applyFont="1">
      <alignment horizontal="center" readingOrder="0" shrinkToFit="0" vertical="center" wrapText="1"/>
    </xf>
    <xf borderId="37" fillId="6" fontId="13" numFmtId="0" xfId="0" applyAlignment="1" applyBorder="1" applyFont="1">
      <alignment vertical="center"/>
    </xf>
    <xf borderId="6" fillId="0" fontId="15" numFmtId="9" xfId="0" applyAlignment="1" applyBorder="1" applyFont="1" applyNumberFormat="1">
      <alignment horizontal="center" vertical="center"/>
    </xf>
    <xf borderId="14" fillId="6" fontId="13" numFmtId="0" xfId="0" applyAlignment="1" applyBorder="1" applyFont="1">
      <alignment vertical="center"/>
    </xf>
    <xf borderId="7" fillId="7" fontId="15" numFmtId="1" xfId="0" applyAlignment="1" applyBorder="1" applyFont="1" applyNumberFormat="1">
      <alignment horizontal="center" shrinkToFit="0" vertical="center" wrapText="1"/>
    </xf>
    <xf borderId="2" fillId="3" fontId="15" numFmtId="0" xfId="0" applyAlignment="1" applyBorder="1" applyFont="1">
      <alignment horizontal="center" vertical="center"/>
    </xf>
    <xf borderId="2" fillId="3" fontId="12" numFmtId="0" xfId="0" applyAlignment="1" applyBorder="1" applyFont="1">
      <alignment horizontal="center" vertical="center"/>
    </xf>
    <xf borderId="2" fillId="6" fontId="15" numFmtId="0" xfId="0" applyAlignment="1" applyBorder="1" applyFont="1">
      <alignment horizontal="center" readingOrder="0" shrinkToFit="0" vertical="center" wrapText="1"/>
    </xf>
    <xf borderId="2" fillId="3" fontId="15" numFmtId="0" xfId="0" applyAlignment="1" applyBorder="1" applyFont="1">
      <alignment horizontal="center" readingOrder="0" vertical="center"/>
    </xf>
    <xf borderId="2" fillId="3" fontId="15" numFmtId="9" xfId="0" applyAlignment="1" applyBorder="1" applyFont="1" applyNumberFormat="1">
      <alignment horizontal="center" shrinkToFit="0" vertical="center" wrapText="1"/>
    </xf>
    <xf borderId="2" fillId="3" fontId="15" numFmtId="0" xfId="0" applyAlignment="1" applyBorder="1" applyFont="1">
      <alignment horizontal="center" readingOrder="0" shrinkToFit="0" vertical="center" wrapText="1"/>
    </xf>
    <xf borderId="41" fillId="3" fontId="15" numFmtId="0" xfId="0" applyAlignment="1" applyBorder="1" applyFont="1">
      <alignment horizontal="center" shrinkToFit="0" vertical="center" wrapText="1"/>
    </xf>
    <xf borderId="2" fillId="3" fontId="15" numFmtId="10" xfId="0" applyAlignment="1" applyBorder="1" applyFont="1" applyNumberFormat="1">
      <alignment horizontal="center" vertical="center"/>
    </xf>
    <xf borderId="2" fillId="3" fontId="15" numFmtId="9" xfId="0" applyAlignment="1" applyBorder="1" applyFont="1" applyNumberFormat="1">
      <alignment horizontal="center" vertical="center"/>
    </xf>
    <xf borderId="37" fillId="6" fontId="13" numFmtId="0" xfId="0" applyAlignment="1" applyBorder="1" applyFont="1">
      <alignment shrinkToFit="0" vertical="center" wrapText="1"/>
    </xf>
    <xf borderId="7" fillId="6" fontId="13" numFmtId="0" xfId="0" applyAlignment="1" applyBorder="1" applyFont="1">
      <alignment shrinkToFit="0" vertical="center" wrapText="1"/>
    </xf>
    <xf borderId="42" fillId="0" fontId="4" numFmtId="0" xfId="0" applyAlignment="1" applyBorder="1" applyFont="1">
      <alignment vertical="center"/>
    </xf>
    <xf borderId="15" fillId="6" fontId="13" numFmtId="0" xfId="0" applyAlignment="1" applyBorder="1" applyFont="1">
      <alignment vertical="top"/>
    </xf>
    <xf borderId="7" fillId="6" fontId="13" numFmtId="0" xfId="0" applyAlignment="1" applyBorder="1" applyFont="1">
      <alignment vertical="top"/>
    </xf>
    <xf borderId="43" fillId="0" fontId="4" numFmtId="0" xfId="0" applyAlignment="1" applyBorder="1" applyFont="1">
      <alignment vertical="center"/>
    </xf>
    <xf borderId="13" fillId="0" fontId="15" numFmtId="0" xfId="0" applyAlignment="1" applyBorder="1" applyFont="1">
      <alignment horizontal="left" vertical="center"/>
    </xf>
    <xf borderId="11" fillId="0" fontId="15" numFmtId="9" xfId="0" applyAlignment="1" applyBorder="1" applyFont="1" applyNumberFormat="1">
      <alignment horizontal="center" shrinkToFit="0" vertical="center" wrapText="1"/>
    </xf>
    <xf borderId="11" fillId="0" fontId="15" numFmtId="0" xfId="0" applyAlignment="1" applyBorder="1" applyFont="1">
      <alignment horizontal="center" shrinkToFit="0" vertical="center" wrapText="1"/>
    </xf>
    <xf borderId="11" fillId="0" fontId="15" numFmtId="9" xfId="0" applyAlignment="1" applyBorder="1" applyFont="1" applyNumberFormat="1">
      <alignment horizontal="center" vertical="center"/>
    </xf>
    <xf borderId="7" fillId="3" fontId="15" numFmtId="1" xfId="0" applyAlignment="1" applyBorder="1" applyFont="1" applyNumberFormat="1">
      <alignment horizontal="center" shrinkToFit="0" vertical="center" wrapText="1"/>
    </xf>
    <xf borderId="2" fillId="3" fontId="15" numFmtId="0" xfId="0" applyAlignment="1" applyBorder="1" applyFont="1">
      <alignment horizontal="left" shrinkToFit="0" vertical="center" wrapText="1"/>
    </xf>
    <xf borderId="2" fillId="0" fontId="15" numFmtId="9" xfId="0" applyAlignment="1" applyBorder="1" applyFont="1" applyNumberFormat="1">
      <alignment horizontal="left" shrinkToFit="0" vertical="center" wrapText="1"/>
    </xf>
    <xf borderId="2" fillId="6" fontId="15" numFmtId="0" xfId="0" applyAlignment="1" applyBorder="1" applyFont="1">
      <alignment horizontal="center" vertical="center"/>
    </xf>
    <xf borderId="11" fillId="0" fontId="15" numFmtId="1" xfId="0" applyAlignment="1" applyBorder="1" applyFont="1" applyNumberFormat="1">
      <alignment horizontal="center" shrinkToFit="0" vertical="center" wrapText="1"/>
    </xf>
    <xf borderId="37" fillId="3" fontId="15" numFmtId="9" xfId="0" applyAlignment="1" applyBorder="1" applyFont="1" applyNumberFormat="1">
      <alignment vertical="center"/>
    </xf>
    <xf borderId="44" fillId="0" fontId="4" numFmtId="0" xfId="0" applyAlignment="1" applyBorder="1" applyFont="1">
      <alignment vertical="center"/>
    </xf>
    <xf borderId="15" fillId="3" fontId="15" numFmtId="9" xfId="0" applyAlignment="1" applyBorder="1" applyFont="1" applyNumberFormat="1">
      <alignment vertical="center"/>
    </xf>
    <xf borderId="37" fillId="3" fontId="15" numFmtId="0" xfId="0" applyAlignment="1" applyBorder="1" applyFont="1">
      <alignment horizontal="left" readingOrder="0" shrinkToFit="0" vertical="center" wrapText="1"/>
    </xf>
    <xf borderId="10" fillId="3" fontId="17" numFmtId="0" xfId="0" applyAlignment="1" applyBorder="1" applyFont="1">
      <alignment vertical="center"/>
    </xf>
    <xf borderId="15" fillId="3" fontId="15" numFmtId="0" xfId="0" applyAlignment="1" applyBorder="1" applyFont="1">
      <alignment horizontal="left" shrinkToFit="0" vertical="center" wrapText="1"/>
    </xf>
    <xf borderId="45" fillId="3" fontId="15" numFmtId="9" xfId="0" applyAlignment="1" applyBorder="1" applyFont="1" applyNumberFormat="1">
      <alignment horizontal="center" vertical="center"/>
    </xf>
    <xf borderId="45" fillId="6" fontId="13" numFmtId="0" xfId="0" applyAlignment="1" applyBorder="1" applyFont="1">
      <alignment vertical="center"/>
    </xf>
    <xf borderId="7" fillId="10" fontId="15" numFmtId="9" xfId="0" applyAlignment="1" applyBorder="1" applyFont="1" applyNumberFormat="1">
      <alignment horizontal="center" shrinkToFit="0" vertical="center" wrapText="1"/>
    </xf>
    <xf borderId="7" fillId="10" fontId="15" numFmtId="1" xfId="0" applyAlignment="1" applyBorder="1" applyFont="1" applyNumberFormat="1">
      <alignment horizontal="center" shrinkToFit="0" vertical="center" wrapText="1"/>
    </xf>
    <xf borderId="7" fillId="10" fontId="15" numFmtId="9" xfId="0" applyAlignment="1" applyBorder="1" applyFont="1" applyNumberFormat="1">
      <alignment horizontal="left" vertical="center"/>
    </xf>
    <xf borderId="13" fillId="0" fontId="15" numFmtId="0" xfId="0" applyAlignment="1" applyBorder="1" applyFont="1">
      <alignment horizontal="left" shrinkToFit="0" vertical="center" wrapText="1"/>
    </xf>
    <xf borderId="15" fillId="6" fontId="15" numFmtId="0" xfId="0" applyAlignment="1" applyBorder="1" applyFont="1">
      <alignment horizontal="center" readingOrder="0" vertical="center"/>
    </xf>
    <xf borderId="13" fillId="0" fontId="15" numFmtId="1" xfId="0" applyAlignment="1" applyBorder="1" applyFont="1" applyNumberFormat="1">
      <alignment horizontal="center" vertical="center"/>
    </xf>
    <xf borderId="44" fillId="0" fontId="15" numFmtId="9" xfId="0" applyAlignment="1" applyBorder="1" applyFont="1" applyNumberFormat="1">
      <alignment horizontal="center" shrinkToFit="0" vertical="center" wrapText="1"/>
    </xf>
    <xf borderId="46" fillId="7" fontId="15" numFmtId="1" xfId="0" applyAlignment="1" applyBorder="1" applyFont="1" applyNumberFormat="1">
      <alignment horizontal="center" shrinkToFit="0" vertical="center" wrapText="1"/>
    </xf>
    <xf borderId="44" fillId="0" fontId="15" numFmtId="0" xfId="0" applyAlignment="1" applyBorder="1" applyFont="1">
      <alignment horizontal="center" readingOrder="0" shrinkToFit="0" vertical="center" wrapText="1"/>
    </xf>
    <xf borderId="44" fillId="0" fontId="15" numFmtId="0" xfId="0" applyAlignment="1" applyBorder="1" applyFont="1">
      <alignment horizontal="center" shrinkToFit="0" vertical="center" wrapText="1"/>
    </xf>
    <xf borderId="7" fillId="3" fontId="15" numFmtId="9" xfId="0" applyAlignment="1" applyBorder="1" applyFont="1" applyNumberFormat="1">
      <alignment horizontal="left" vertical="center"/>
    </xf>
    <xf borderId="7" fillId="9" fontId="12" numFmtId="0" xfId="0" applyAlignment="1" applyBorder="1" applyFont="1">
      <alignment horizontal="left" shrinkToFit="0" vertical="center" wrapText="1"/>
    </xf>
    <xf borderId="7" fillId="9" fontId="15" numFmtId="0" xfId="0" applyAlignment="1" applyBorder="1" applyFont="1">
      <alignment horizontal="left" vertical="center"/>
    </xf>
    <xf borderId="7" fillId="9" fontId="15" numFmtId="0" xfId="0" applyAlignment="1" applyBorder="1" applyFont="1">
      <alignment horizontal="center" vertical="center"/>
    </xf>
    <xf borderId="14" fillId="9" fontId="15" numFmtId="1" xfId="0" applyAlignment="1" applyBorder="1" applyFont="1" applyNumberFormat="1">
      <alignment horizontal="center" vertical="center"/>
    </xf>
    <xf borderId="14" fillId="9" fontId="15" numFmtId="0" xfId="0" applyAlignment="1" applyBorder="1" applyFont="1">
      <alignment horizontal="center" vertical="center"/>
    </xf>
    <xf borderId="38" fillId="6" fontId="13" numFmtId="0" xfId="0" applyAlignment="1" applyBorder="1" applyFont="1">
      <alignment vertical="center"/>
    </xf>
    <xf borderId="37" fillId="10" fontId="12" numFmtId="0" xfId="0" applyAlignment="1" applyBorder="1" applyFont="1">
      <alignment horizontal="left" vertical="center"/>
    </xf>
    <xf borderId="33" fillId="10" fontId="12" numFmtId="0" xfId="0" applyAlignment="1" applyBorder="1" applyFont="1">
      <alignment horizontal="left" vertical="center"/>
    </xf>
    <xf borderId="37" fillId="10" fontId="15" numFmtId="0" xfId="0" applyAlignment="1" applyBorder="1" applyFont="1">
      <alignment horizontal="left" vertical="center"/>
    </xf>
    <xf borderId="37" fillId="10" fontId="15" numFmtId="0" xfId="0" applyAlignment="1" applyBorder="1" applyFont="1">
      <alignment horizontal="center" vertical="center"/>
    </xf>
    <xf borderId="46" fillId="10" fontId="15" numFmtId="1" xfId="0" applyAlignment="1" applyBorder="1" applyFont="1" applyNumberFormat="1">
      <alignment horizontal="center" vertical="center"/>
    </xf>
    <xf borderId="46" fillId="10" fontId="15" numFmtId="0" xfId="0" applyAlignment="1" applyBorder="1" applyFont="1">
      <alignment horizontal="center" vertical="center"/>
    </xf>
    <xf borderId="15" fillId="10" fontId="15" numFmtId="0" xfId="0" applyAlignment="1" applyBorder="1" applyFont="1">
      <alignment horizontal="center" vertical="center"/>
    </xf>
    <xf borderId="14" fillId="10" fontId="15" numFmtId="0" xfId="0" applyAlignment="1" applyBorder="1" applyFont="1">
      <alignment horizontal="center" vertical="center"/>
    </xf>
    <xf borderId="33" fillId="3" fontId="15" numFmtId="0" xfId="0" applyAlignment="1" applyBorder="1" applyFont="1">
      <alignment horizontal="left" vertical="center"/>
    </xf>
    <xf borderId="47" fillId="3" fontId="15" numFmtId="0" xfId="0" applyAlignment="1" applyBorder="1" applyFont="1">
      <alignment horizontal="left" shrinkToFit="0" vertical="center" wrapText="1"/>
    </xf>
    <xf borderId="37" fillId="3" fontId="15" numFmtId="9" xfId="0" applyAlignment="1" applyBorder="1" applyFont="1" applyNumberFormat="1">
      <alignment horizontal="left" shrinkToFit="0" vertical="center" wrapText="1"/>
    </xf>
    <xf borderId="44" fillId="0" fontId="15" numFmtId="0" xfId="0" applyAlignment="1" applyBorder="1" applyFont="1">
      <alignment horizontal="left" vertical="center"/>
    </xf>
    <xf borderId="6" fillId="0" fontId="15" numFmtId="0" xfId="0" applyAlignment="1" applyBorder="1" applyFont="1">
      <alignment horizontal="left" shrinkToFit="0" vertical="center" wrapText="1"/>
    </xf>
    <xf borderId="14" fillId="6" fontId="15" numFmtId="0" xfId="0" applyAlignment="1" applyBorder="1" applyFont="1">
      <alignment horizontal="center" vertical="center"/>
    </xf>
    <xf borderId="3" fillId="0" fontId="15" numFmtId="9" xfId="0" applyAlignment="1" applyBorder="1" applyFont="1" applyNumberFormat="1">
      <alignment horizontal="center" vertical="center"/>
    </xf>
    <xf borderId="3" fillId="0" fontId="15" numFmtId="9" xfId="0" applyAlignment="1" applyBorder="1" applyFont="1" applyNumberFormat="1">
      <alignment horizontal="center" shrinkToFit="0" vertical="center" wrapText="1"/>
    </xf>
    <xf borderId="14" fillId="3" fontId="12" numFmtId="0" xfId="0" applyAlignment="1" applyBorder="1" applyFont="1">
      <alignment horizontal="left" vertical="center"/>
    </xf>
    <xf borderId="7" fillId="0" fontId="15" numFmtId="0" xfId="0" applyAlignment="1" applyBorder="1" applyFont="1">
      <alignment shrinkToFit="0" vertical="center" wrapText="1"/>
    </xf>
    <xf borderId="27" fillId="0" fontId="12" numFmtId="0" xfId="0" applyAlignment="1" applyBorder="1" applyFont="1">
      <alignment horizontal="left" shrinkToFit="0" vertical="center" wrapText="1"/>
    </xf>
    <xf borderId="2" fillId="0" fontId="12" numFmtId="0" xfId="0" applyAlignment="1" applyBorder="1" applyFont="1">
      <alignment horizontal="left" shrinkToFit="0" vertical="center" wrapText="1"/>
    </xf>
    <xf borderId="7" fillId="6" fontId="12" numFmtId="0" xfId="0" applyAlignment="1" applyBorder="1" applyFont="1">
      <alignment horizontal="center" shrinkToFit="0" vertical="center" wrapText="1"/>
    </xf>
    <xf borderId="8" fillId="7" fontId="12" numFmtId="1" xfId="0" applyAlignment="1" applyBorder="1" applyFont="1" applyNumberFormat="1">
      <alignment horizontal="center" shrinkToFit="0" vertical="center" wrapText="1"/>
    </xf>
    <xf borderId="26" fillId="0" fontId="12" numFmtId="0" xfId="0" applyAlignment="1" applyBorder="1" applyFont="1">
      <alignment horizontal="center" shrinkToFit="0" vertical="center" wrapText="1"/>
    </xf>
    <xf borderId="46" fillId="10" fontId="12" numFmtId="0" xfId="0" applyAlignment="1" applyBorder="1" applyFont="1">
      <alignment horizontal="left" vertical="center"/>
    </xf>
    <xf borderId="9" fillId="10" fontId="15" numFmtId="0" xfId="0" applyAlignment="1" applyBorder="1" applyFont="1">
      <alignment horizontal="left" shrinkToFit="0" vertical="center" wrapText="1"/>
    </xf>
    <xf borderId="37" fillId="10" fontId="12" numFmtId="0" xfId="0" applyAlignment="1" applyBorder="1" applyFont="1">
      <alignment horizontal="left" shrinkToFit="0" vertical="center" wrapText="1"/>
    </xf>
    <xf borderId="37" fillId="10" fontId="12" numFmtId="0" xfId="0" applyAlignment="1" applyBorder="1" applyFont="1">
      <alignment horizontal="center" shrinkToFit="0" vertical="center" wrapText="1"/>
    </xf>
    <xf borderId="7" fillId="10" fontId="12" numFmtId="0" xfId="0" applyAlignment="1" applyBorder="1" applyFont="1">
      <alignment horizontal="center" shrinkToFit="0" vertical="center" wrapText="1"/>
    </xf>
    <xf borderId="8" fillId="10" fontId="12" numFmtId="0" xfId="0" applyAlignment="1" applyBorder="1" applyFont="1">
      <alignment horizontal="center" shrinkToFit="0" vertical="center" wrapText="1"/>
    </xf>
    <xf borderId="8" fillId="10" fontId="12" numFmtId="1" xfId="0" applyAlignment="1" applyBorder="1" applyFont="1" applyNumberFormat="1">
      <alignment horizontal="center" shrinkToFit="0" vertical="center" wrapText="1"/>
    </xf>
    <xf borderId="44" fillId="0" fontId="12" numFmtId="0" xfId="0" applyAlignment="1" applyBorder="1" applyFont="1">
      <alignment horizontal="left" vertical="center"/>
    </xf>
    <xf borderId="7" fillId="3" fontId="15" numFmtId="1" xfId="0" applyAlignment="1" applyBorder="1" applyFont="1" applyNumberFormat="1">
      <alignment horizontal="center" readingOrder="0" vertical="center"/>
    </xf>
    <xf borderId="7" fillId="0" fontId="15" numFmtId="0" xfId="0" applyAlignment="1" applyBorder="1" applyFont="1">
      <alignment horizontal="center" readingOrder="0" shrinkToFit="0" vertical="center" wrapText="1"/>
    </xf>
    <xf borderId="7" fillId="6" fontId="13" numFmtId="0" xfId="0" applyAlignment="1" applyBorder="1" applyFont="1">
      <alignment horizontal="left" vertical="center"/>
    </xf>
    <xf borderId="7" fillId="3" fontId="15" numFmtId="0" xfId="0" applyAlignment="1" applyBorder="1" applyFont="1">
      <alignment horizontal="left" readingOrder="0" shrinkToFit="0" vertical="center" wrapText="1"/>
    </xf>
    <xf borderId="15" fillId="3" fontId="15" numFmtId="0" xfId="0" applyAlignment="1" applyBorder="1" applyFont="1">
      <alignment horizontal="left" vertical="center"/>
    </xf>
    <xf borderId="8" fillId="10" fontId="15" numFmtId="9" xfId="0" applyAlignment="1" applyBorder="1" applyFont="1" applyNumberFormat="1">
      <alignment horizontal="center" vertical="center"/>
    </xf>
    <xf borderId="8" fillId="10" fontId="15" numFmtId="1" xfId="0" applyAlignment="1" applyBorder="1" applyFont="1" applyNumberFormat="1">
      <alignment horizontal="center" shrinkToFit="0" vertical="center" wrapText="1"/>
    </xf>
    <xf borderId="7" fillId="10" fontId="18" numFmtId="0" xfId="0" applyAlignment="1" applyBorder="1" applyFont="1">
      <alignment horizontal="center" vertical="center"/>
    </xf>
    <xf borderId="46" fillId="3" fontId="15" numFmtId="0" xfId="0" applyAlignment="1" applyBorder="1" applyFont="1">
      <alignment horizontal="left" vertical="center"/>
    </xf>
    <xf borderId="8" fillId="3" fontId="15" numFmtId="9" xfId="0" applyAlignment="1" applyBorder="1" applyFont="1" applyNumberFormat="1">
      <alignment horizontal="center" vertical="center"/>
    </xf>
    <xf borderId="7" fillId="3" fontId="18" numFmtId="9" xfId="0" applyAlignment="1" applyBorder="1" applyFont="1" applyNumberFormat="1">
      <alignment horizontal="left" vertical="center"/>
    </xf>
    <xf borderId="37" fillId="6" fontId="15" numFmtId="0" xfId="0" applyAlignment="1" applyBorder="1" applyFont="1">
      <alignment horizontal="center" readingOrder="0" shrinkToFit="0" vertical="center" wrapText="1"/>
    </xf>
    <xf borderId="37" fillId="3" fontId="18" numFmtId="9" xfId="0" applyAlignment="1" applyBorder="1" applyFont="1" applyNumberFormat="1">
      <alignment horizontal="left" vertical="center"/>
    </xf>
    <xf borderId="37" fillId="3" fontId="18" numFmtId="0" xfId="0" applyAlignment="1" applyBorder="1" applyFont="1">
      <alignment horizontal="left" vertical="center"/>
    </xf>
    <xf borderId="37" fillId="10" fontId="15" numFmtId="0" xfId="0" applyAlignment="1" applyBorder="1" applyFont="1">
      <alignment horizontal="center" shrinkToFit="0" vertical="center" wrapText="1"/>
    </xf>
    <xf borderId="7" fillId="10" fontId="15" numFmtId="9" xfId="0" applyAlignment="1" applyBorder="1" applyFont="1" applyNumberFormat="1">
      <alignment horizontal="center" vertical="center"/>
    </xf>
    <xf borderId="33" fillId="3" fontId="15" numFmtId="1" xfId="0" applyAlignment="1" applyBorder="1" applyFont="1" applyNumberFormat="1">
      <alignment horizontal="center" vertical="center"/>
    </xf>
    <xf borderId="15" fillId="6" fontId="15" numFmtId="0" xfId="0" applyAlignment="1" applyBorder="1" applyFont="1">
      <alignment horizontal="center" shrinkToFit="0" vertical="center" wrapText="1"/>
    </xf>
    <xf borderId="7" fillId="9" fontId="12" numFmtId="0" xfId="0" applyAlignment="1" applyBorder="1" applyFont="1">
      <alignment horizontal="center" vertical="top"/>
    </xf>
    <xf borderId="7" fillId="9" fontId="12" numFmtId="0" xfId="0" applyAlignment="1" applyBorder="1" applyFont="1">
      <alignment horizontal="left" vertical="top"/>
    </xf>
    <xf borderId="7" fillId="9" fontId="12" numFmtId="0" xfId="0" applyAlignment="1" applyBorder="1" applyFont="1">
      <alignment horizontal="left" shrinkToFit="0" vertical="top" wrapText="1"/>
    </xf>
    <xf borderId="7" fillId="9" fontId="15" numFmtId="0" xfId="0" applyAlignment="1" applyBorder="1" applyFont="1">
      <alignment horizontal="left" shrinkToFit="0" vertical="top" wrapText="1"/>
    </xf>
    <xf borderId="7" fillId="9" fontId="15" numFmtId="0" xfId="0" applyAlignment="1" applyBorder="1" applyFont="1">
      <alignment horizontal="center" vertical="bottom"/>
    </xf>
    <xf borderId="8" fillId="9" fontId="15" numFmtId="1" xfId="0" applyAlignment="1" applyBorder="1" applyFont="1" applyNumberFormat="1">
      <alignment horizontal="center" shrinkToFit="0" vertical="center" wrapText="1"/>
    </xf>
    <xf borderId="7" fillId="9" fontId="15" numFmtId="9" xfId="0" applyAlignment="1" applyBorder="1" applyFont="1" applyNumberFormat="1">
      <alignment horizontal="center" vertical="bottom"/>
    </xf>
    <xf borderId="7" fillId="10" fontId="15" numFmtId="0" xfId="0" applyAlignment="1" applyBorder="1" applyFont="1">
      <alignment horizontal="left" vertical="center"/>
    </xf>
    <xf borderId="38" fillId="10" fontId="15" numFmtId="9" xfId="0" applyAlignment="1" applyBorder="1" applyFont="1" applyNumberFormat="1">
      <alignment horizontal="center" vertical="center"/>
    </xf>
    <xf borderId="7" fillId="3" fontId="19" numFmtId="0" xfId="0" applyAlignment="1" applyBorder="1" applyFont="1">
      <alignment horizontal="left" vertical="center"/>
    </xf>
    <xf borderId="7" fillId="3" fontId="19" numFmtId="0" xfId="0" applyAlignment="1" applyBorder="1" applyFont="1">
      <alignment shrinkToFit="0" vertical="center" wrapText="1"/>
    </xf>
    <xf borderId="7" fillId="6" fontId="15" numFmtId="0" xfId="0" applyAlignment="1" applyBorder="1" applyFont="1">
      <alignment horizontal="center" readingOrder="0" vertical="center"/>
    </xf>
    <xf borderId="46" fillId="3" fontId="12" numFmtId="0" xfId="0" applyAlignment="1" applyBorder="1" applyFont="1">
      <alignment horizontal="left" vertical="center"/>
    </xf>
    <xf borderId="15" fillId="3" fontId="19" numFmtId="0" xfId="0" applyAlignment="1" applyBorder="1" applyFont="1">
      <alignment horizontal="left" vertical="center"/>
    </xf>
    <xf borderId="7" fillId="3" fontId="15" numFmtId="0" xfId="0" applyAlignment="1" applyBorder="1" applyFont="1">
      <alignment shrinkToFit="0" vertical="center" wrapText="1"/>
    </xf>
    <xf borderId="7" fillId="3" fontId="15" numFmtId="9" xfId="0" applyAlignment="1" applyBorder="1" applyFont="1" applyNumberFormat="1">
      <alignment shrinkToFit="0" vertical="center" wrapText="1"/>
    </xf>
    <xf borderId="14" fillId="3" fontId="15" numFmtId="9" xfId="0" applyAlignment="1" applyBorder="1" applyFont="1" applyNumberFormat="1">
      <alignment horizontal="center" shrinkToFit="0" vertical="center" wrapText="1"/>
    </xf>
    <xf borderId="14" fillId="6" fontId="13" numFmtId="0" xfId="0" applyAlignment="1" applyBorder="1" applyFont="1">
      <alignment vertical="bottom"/>
    </xf>
    <xf borderId="46" fillId="3" fontId="15" numFmtId="0" xfId="0" applyAlignment="1" applyBorder="1" applyFont="1">
      <alignment vertical="center"/>
    </xf>
    <xf borderId="46" fillId="3" fontId="15" numFmtId="9" xfId="0" applyAlignment="1" applyBorder="1" applyFont="1" applyNumberFormat="1">
      <alignment horizontal="center" vertical="center"/>
    </xf>
    <xf borderId="7" fillId="6" fontId="13" numFmtId="0" xfId="0" applyAlignment="1" applyBorder="1" applyFont="1">
      <alignment shrinkToFit="0" vertical="bottom" wrapText="1"/>
    </xf>
    <xf borderId="37" fillId="3" fontId="15" numFmtId="0" xfId="0" applyAlignment="1" applyBorder="1" applyFont="1">
      <alignment shrinkToFit="0" vertical="center" wrapText="1"/>
    </xf>
    <xf borderId="48" fillId="3" fontId="15" numFmtId="9" xfId="0" applyAlignment="1" applyBorder="1" applyFont="1" applyNumberFormat="1">
      <alignment horizontal="center" vertical="center"/>
    </xf>
    <xf borderId="8" fillId="3" fontId="15" numFmtId="2" xfId="0" applyAlignment="1" applyBorder="1" applyFont="1" applyNumberFormat="1">
      <alignment horizontal="center" shrinkToFit="0" vertical="center" wrapText="1"/>
    </xf>
    <xf borderId="7" fillId="10" fontId="12" numFmtId="0" xfId="0" applyAlignment="1" applyBorder="1" applyFont="1">
      <alignment horizontal="center" vertical="center"/>
    </xf>
    <xf borderId="7" fillId="10" fontId="15" numFmtId="9" xfId="0" applyAlignment="1" applyBorder="1" applyFont="1" applyNumberFormat="1">
      <alignment horizontal="left" shrinkToFit="0" vertical="center" wrapText="1"/>
    </xf>
    <xf borderId="48" fillId="11" fontId="15" numFmtId="9" xfId="0" applyAlignment="1" applyBorder="1" applyFont="1" applyNumberFormat="1">
      <alignment horizontal="center" vertical="center"/>
    </xf>
    <xf borderId="7" fillId="10" fontId="12" numFmtId="0" xfId="0" applyAlignment="1" applyBorder="1" applyFont="1">
      <alignment vertical="center"/>
    </xf>
    <xf borderId="8" fillId="7" fontId="15" numFmtId="1" xfId="0" applyAlignment="1" applyBorder="1" applyFont="1" applyNumberFormat="1">
      <alignment horizontal="center" readingOrder="0" shrinkToFit="0" vertical="center" wrapText="1"/>
    </xf>
    <xf borderId="46" fillId="9" fontId="12" numFmtId="0" xfId="0" applyAlignment="1" applyBorder="1" applyFont="1">
      <alignment horizontal="center" vertical="center"/>
    </xf>
    <xf borderId="9" fillId="9" fontId="12" numFmtId="0" xfId="0" applyAlignment="1" applyBorder="1" applyFont="1">
      <alignment horizontal="center" shrinkToFit="0" vertical="center" wrapText="1"/>
    </xf>
    <xf borderId="8" fillId="9" fontId="12" numFmtId="0" xfId="0" applyAlignment="1" applyBorder="1" applyFont="1">
      <alignment horizontal="center" vertical="center"/>
    </xf>
    <xf borderId="7" fillId="9" fontId="12" numFmtId="0" xfId="0" applyAlignment="1" applyBorder="1" applyFont="1">
      <alignment horizontal="center" vertical="center"/>
    </xf>
    <xf borderId="7" fillId="9" fontId="15" numFmtId="9" xfId="0" applyAlignment="1" applyBorder="1" applyFont="1" applyNumberFormat="1">
      <alignment horizontal="center" vertical="center"/>
    </xf>
    <xf borderId="7" fillId="9" fontId="15" numFmtId="1" xfId="0" applyAlignment="1" applyBorder="1" applyFont="1" applyNumberFormat="1">
      <alignment horizontal="center" vertical="center"/>
    </xf>
    <xf borderId="7" fillId="9" fontId="15" numFmtId="9" xfId="0" applyAlignment="1" applyBorder="1" applyFont="1" applyNumberFormat="1">
      <alignment horizontal="left" vertical="center"/>
    </xf>
    <xf borderId="8" fillId="3" fontId="15" numFmtId="0" xfId="0" applyAlignment="1" applyBorder="1" applyFont="1">
      <alignment shrinkToFit="0" vertical="center" wrapText="1"/>
    </xf>
    <xf borderId="8" fillId="7" fontId="15" numFmtId="1" xfId="0" applyAlignment="1" applyBorder="1" applyFont="1" applyNumberFormat="1">
      <alignment horizontal="center" vertical="center"/>
    </xf>
    <xf borderId="10" fillId="3" fontId="15" numFmtId="0" xfId="0" applyAlignment="1" applyBorder="1" applyFont="1">
      <alignment shrinkToFit="0" vertical="center" wrapText="1"/>
    </xf>
    <xf borderId="8" fillId="7" fontId="15" numFmtId="0" xfId="0" applyAlignment="1" applyBorder="1" applyFont="1">
      <alignment horizontal="center" vertical="center"/>
    </xf>
    <xf borderId="7" fillId="3" fontId="13" numFmtId="0" xfId="0" applyAlignment="1" applyBorder="1" applyFont="1">
      <alignment vertical="bottom"/>
    </xf>
    <xf borderId="7" fillId="10" fontId="20" numFmtId="0" xfId="0" applyAlignment="1" applyBorder="1" applyFont="1">
      <alignment vertical="top"/>
    </xf>
    <xf borderId="7" fillId="10" fontId="15" numFmtId="0" xfId="0" applyAlignment="1" applyBorder="1" applyFont="1">
      <alignment shrinkToFit="0" vertical="center" wrapText="1"/>
    </xf>
    <xf borderId="7" fillId="10" fontId="15" numFmtId="1" xfId="0" applyAlignment="1" applyBorder="1" applyFont="1" applyNumberFormat="1">
      <alignment horizontal="center" vertical="center"/>
    </xf>
    <xf borderId="7" fillId="5" fontId="20" numFmtId="0" xfId="0" applyAlignment="1" applyBorder="1" applyFont="1">
      <alignment vertical="top"/>
    </xf>
    <xf borderId="7" fillId="5" fontId="15" numFmtId="0" xfId="0" applyAlignment="1" applyBorder="1" applyFont="1">
      <alignment shrinkToFit="0" vertical="center" wrapText="1"/>
    </xf>
    <xf borderId="7" fillId="5" fontId="15" numFmtId="0" xfId="0" applyAlignment="1" applyBorder="1" applyFont="1">
      <alignment horizontal="center" vertical="center"/>
    </xf>
    <xf borderId="7" fillId="5" fontId="15" numFmtId="1" xfId="0" applyAlignment="1" applyBorder="1" applyFont="1" applyNumberFormat="1">
      <alignment horizontal="center" vertical="center"/>
    </xf>
    <xf borderId="7" fillId="5" fontId="15" numFmtId="9" xfId="0" applyAlignment="1" applyBorder="1" applyFont="1" applyNumberFormat="1">
      <alignment horizontal="center" vertical="center"/>
    </xf>
    <xf borderId="10" fillId="5" fontId="15" numFmtId="9" xfId="0" applyAlignment="1" applyBorder="1" applyFont="1" applyNumberFormat="1">
      <alignment horizontal="center" vertical="center"/>
    </xf>
    <xf borderId="7" fillId="0" fontId="15" numFmtId="0" xfId="0" applyAlignment="1" applyBorder="1" applyFont="1">
      <alignment horizontal="left" vertical="top"/>
    </xf>
    <xf borderId="7" fillId="0" fontId="21" numFmtId="0" xfId="0" applyAlignment="1" applyBorder="1" applyFont="1">
      <alignment vertical="bottom"/>
    </xf>
    <xf borderId="7" fillId="0" fontId="15" numFmtId="0" xfId="0" applyAlignment="1" applyBorder="1" applyFont="1">
      <alignment horizontal="center" vertical="bottom"/>
    </xf>
    <xf borderId="7" fillId="0" fontId="15" numFmtId="9" xfId="0" applyAlignment="1" applyBorder="1" applyFont="1" applyNumberFormat="1">
      <alignment horizontal="left" vertical="bottom"/>
    </xf>
    <xf borderId="0" fillId="0" fontId="15" numFmtId="9" xfId="0" applyAlignment="1" applyFont="1" applyNumberFormat="1">
      <alignment horizontal="left" vertical="bottom"/>
    </xf>
    <xf borderId="11" fillId="0" fontId="21" numFmtId="0" xfId="0" applyAlignment="1" applyBorder="1" applyFont="1">
      <alignment vertical="bottom"/>
    </xf>
    <xf borderId="49" fillId="0" fontId="15" numFmtId="0" xfId="0" applyAlignment="1" applyBorder="1" applyFont="1">
      <alignment horizontal="left" vertical="bottom"/>
    </xf>
    <xf borderId="49" fillId="0" fontId="15" numFmtId="0" xfId="0" applyAlignment="1" applyBorder="1" applyFont="1">
      <alignment horizontal="center" vertical="bottom"/>
    </xf>
    <xf borderId="20" fillId="0" fontId="15" numFmtId="0" xfId="0" applyAlignment="1" applyBorder="1" applyFont="1">
      <alignment horizontal="center" vertical="bottom"/>
    </xf>
    <xf borderId="7" fillId="14" fontId="15" numFmtId="9" xfId="0" applyAlignment="1" applyBorder="1" applyFill="1" applyFont="1" applyNumberFormat="1">
      <alignment horizontal="left" vertical="bottom"/>
    </xf>
    <xf borderId="10" fillId="14" fontId="15" numFmtId="9" xfId="0" applyAlignment="1" applyBorder="1" applyFont="1" applyNumberFormat="1">
      <alignment horizontal="left" vertical="bottom"/>
    </xf>
    <xf borderId="44" fillId="0" fontId="21" numFmtId="0" xfId="0" applyAlignment="1" applyBorder="1" applyFont="1">
      <alignment vertical="bottom"/>
    </xf>
    <xf borderId="0" fillId="0" fontId="15" numFmtId="0" xfId="0" applyAlignment="1" applyFont="1">
      <alignment horizontal="left" vertical="bottom"/>
    </xf>
    <xf borderId="0" fillId="0" fontId="15" numFmtId="0" xfId="0" applyAlignment="1" applyFont="1">
      <alignment horizontal="center" vertical="bottom"/>
    </xf>
    <xf borderId="50" fillId="0" fontId="15" numFmtId="0" xfId="0" applyAlignment="1" applyBorder="1" applyFont="1">
      <alignment horizontal="center" vertical="bottom"/>
    </xf>
    <xf borderId="7" fillId="15" fontId="15" numFmtId="9" xfId="0" applyAlignment="1" applyBorder="1" applyFill="1" applyFont="1" applyNumberFormat="1">
      <alignment horizontal="left" vertical="bottom"/>
    </xf>
    <xf borderId="10" fillId="15" fontId="15" numFmtId="9" xfId="0" applyAlignment="1" applyBorder="1" applyFont="1" applyNumberFormat="1">
      <alignment horizontal="left" vertical="bottom"/>
    </xf>
    <xf borderId="7" fillId="0" fontId="21" numFmtId="0" xfId="0" applyAlignment="1" applyBorder="1" applyFont="1">
      <alignment horizontal="center" vertical="bottom"/>
    </xf>
    <xf borderId="26" fillId="0" fontId="21" numFmtId="0" xfId="0" applyAlignment="1" applyBorder="1" applyFont="1">
      <alignment vertical="bottom"/>
    </xf>
    <xf borderId="1" fillId="0" fontId="21" numFmtId="0" xfId="0" applyAlignment="1" applyBorder="1" applyFont="1">
      <alignment vertical="bottom"/>
    </xf>
    <xf borderId="1" fillId="0" fontId="22" numFmtId="0" xfId="0" applyAlignment="1" applyBorder="1" applyFont="1">
      <alignment horizontal="left" vertical="bottom"/>
    </xf>
    <xf borderId="1" fillId="0" fontId="22" numFmtId="0" xfId="0" applyAlignment="1" applyBorder="1" applyFont="1">
      <alignment vertical="bottom"/>
    </xf>
    <xf borderId="1" fillId="0" fontId="15" numFmtId="0" xfId="0" applyAlignment="1" applyBorder="1" applyFont="1">
      <alignment horizontal="center" vertical="bottom"/>
    </xf>
    <xf borderId="27" fillId="0" fontId="15" numFmtId="0" xfId="0" applyAlignment="1" applyBorder="1" applyFont="1">
      <alignment horizontal="center" vertical="bottom"/>
    </xf>
    <xf borderId="7" fillId="16" fontId="15" numFmtId="9" xfId="0" applyAlignment="1" applyBorder="1" applyFill="1" applyFont="1" applyNumberFormat="1">
      <alignment horizontal="left" vertical="bottom"/>
    </xf>
    <xf borderId="10" fillId="16" fontId="15" numFmtId="9" xfId="0" applyAlignment="1" applyBorder="1" applyFont="1" applyNumberFormat="1">
      <alignment horizontal="left" vertical="bottom"/>
    </xf>
    <xf borderId="0" fillId="0" fontId="15" numFmtId="0" xfId="0" applyAlignment="1" applyFont="1">
      <alignment vertical="bottom"/>
    </xf>
    <xf borderId="0" fillId="0" fontId="15" numFmtId="0" xfId="0" applyAlignment="1" applyFont="1">
      <alignment horizontal="left" vertical="top"/>
    </xf>
    <xf borderId="0" fillId="0" fontId="15" numFmtId="0" xfId="0" applyAlignment="1" applyFont="1">
      <alignment horizontal="left" shrinkToFit="0" vertical="bottom" wrapText="1"/>
    </xf>
    <xf borderId="0" fillId="0" fontId="13" numFmtId="0" xfId="0" applyAlignment="1" applyFont="1">
      <alignment vertical="bottom"/>
    </xf>
    <xf borderId="0" fillId="0" fontId="15" numFmtId="0" xfId="0" applyAlignment="1" applyFont="1">
      <alignment vertical="top"/>
    </xf>
    <xf borderId="0" fillId="0" fontId="15" numFmtId="0" xfId="0" applyAlignment="1" applyFont="1">
      <alignment shrinkToFit="0" vertical="bottom" wrapText="1"/>
    </xf>
    <xf borderId="0" fillId="0" fontId="15" numFmtId="9" xfId="0" applyAlignment="1" applyFont="1" applyNumberFormat="1">
      <alignment horizontal="center" vertical="bottom"/>
    </xf>
    <xf borderId="0" fillId="0" fontId="2" numFmtId="0" xfId="0" applyAlignment="1" applyFont="1">
      <alignment horizontal="center" vertical="bottom"/>
    </xf>
    <xf borderId="0" fillId="0" fontId="23" numFmtId="0" xfId="0" applyAlignment="1" applyFont="1">
      <alignment vertical="bottom"/>
    </xf>
    <xf borderId="0" fillId="0" fontId="24" numFmtId="0" xfId="0" applyAlignment="1" applyFont="1">
      <alignment vertical="top"/>
    </xf>
    <xf borderId="0" fillId="0" fontId="16" numFmtId="9" xfId="0" applyAlignment="1" applyFont="1" applyNumberFormat="1">
      <alignment vertical="bottom"/>
    </xf>
    <xf borderId="0" fillId="0" fontId="2" numFmtId="9" xfId="0" applyAlignment="1" applyFont="1" applyNumberFormat="1">
      <alignment vertical="bottom"/>
    </xf>
    <xf borderId="0" fillId="0" fontId="15" numFmtId="165" xfId="0" applyAlignment="1" applyFont="1" applyNumberFormat="1">
      <alignment horizontal="center" vertical="top"/>
    </xf>
    <xf borderId="3" fillId="0" fontId="12" numFmtId="165" xfId="0" applyAlignment="1" applyBorder="1" applyFont="1" applyNumberFormat="1">
      <alignment horizontal="center" shrinkToFit="0" vertical="center" wrapText="1"/>
    </xf>
    <xf borderId="2" fillId="0" fontId="12" numFmtId="1" xfId="0" applyAlignment="1" applyBorder="1" applyFont="1" applyNumberFormat="1">
      <alignment horizontal="center" shrinkToFit="0" vertical="center" wrapText="1"/>
    </xf>
    <xf borderId="51" fillId="0" fontId="12" numFmtId="0" xfId="0" applyAlignment="1" applyBorder="1" applyFont="1">
      <alignment horizontal="center" shrinkToFit="0" vertical="center" wrapText="1"/>
    </xf>
    <xf borderId="3" fillId="0" fontId="12" numFmtId="1" xfId="0" applyAlignment="1" applyBorder="1" applyFont="1" applyNumberFormat="1">
      <alignment horizontal="center" shrinkToFit="0" vertical="center" wrapText="1"/>
    </xf>
    <xf borderId="26" fillId="0" fontId="12" numFmtId="1" xfId="0" applyAlignment="1" applyBorder="1" applyFont="1" applyNumberFormat="1">
      <alignment horizontal="center" shrinkToFit="0" vertical="center" wrapText="1"/>
    </xf>
    <xf borderId="0" fillId="0" fontId="15" numFmtId="0" xfId="0" applyAlignment="1" applyFont="1">
      <alignment vertical="center"/>
    </xf>
    <xf borderId="5" fillId="0" fontId="12" numFmtId="0" xfId="0" applyAlignment="1" applyBorder="1" applyFont="1">
      <alignment horizontal="center" shrinkToFit="0" vertical="center" wrapText="1"/>
    </xf>
    <xf borderId="14" fillId="17" fontId="12" numFmtId="0" xfId="0" applyAlignment="1" applyBorder="1" applyFill="1" applyFont="1">
      <alignment vertical="center"/>
    </xf>
    <xf borderId="3" fillId="17" fontId="12" numFmtId="0" xfId="0" applyAlignment="1" applyBorder="1" applyFont="1">
      <alignment horizontal="left" shrinkToFit="0" vertical="center" wrapText="1"/>
    </xf>
    <xf borderId="10" fillId="17" fontId="15" numFmtId="0" xfId="0" applyAlignment="1" applyBorder="1" applyFont="1">
      <alignment horizontal="center" vertical="top"/>
    </xf>
    <xf borderId="14" fillId="17" fontId="15" numFmtId="0" xfId="0" applyAlignment="1" applyBorder="1" applyFont="1">
      <alignment horizontal="center" vertical="top"/>
    </xf>
    <xf borderId="14" fillId="17" fontId="15" numFmtId="165" xfId="0" applyAlignment="1" applyBorder="1" applyFont="1" applyNumberFormat="1">
      <alignment horizontal="center" vertical="top"/>
    </xf>
    <xf borderId="14" fillId="17" fontId="15" numFmtId="9" xfId="0" applyAlignment="1" applyBorder="1" applyFont="1" applyNumberFormat="1">
      <alignment horizontal="center" vertical="top"/>
    </xf>
    <xf borderId="2" fillId="0" fontId="15" numFmtId="0" xfId="0" applyAlignment="1" applyBorder="1" applyFont="1">
      <alignment vertical="bottom"/>
    </xf>
    <xf borderId="13" fillId="0" fontId="15" numFmtId="0" xfId="0" applyAlignment="1" applyBorder="1" applyFont="1">
      <alignment horizontal="center" vertical="top"/>
    </xf>
    <xf borderId="11" fillId="0" fontId="15" numFmtId="0" xfId="0" applyAlignment="1" applyBorder="1" applyFont="1">
      <alignment shrinkToFit="0" vertical="top" wrapText="1"/>
    </xf>
    <xf borderId="11" fillId="0" fontId="15" numFmtId="0" xfId="0" applyAlignment="1" applyBorder="1" applyFont="1">
      <alignment horizontal="left" shrinkToFit="0" vertical="top" wrapText="1"/>
    </xf>
    <xf borderId="2" fillId="0" fontId="15" numFmtId="0" xfId="0" applyAlignment="1" applyBorder="1" applyFont="1">
      <alignment horizontal="left" shrinkToFit="0" vertical="top" wrapText="1"/>
    </xf>
    <xf borderId="2" fillId="0" fontId="15" numFmtId="0" xfId="0" applyAlignment="1" applyBorder="1" applyFont="1">
      <alignment horizontal="center" vertical="top"/>
    </xf>
    <xf borderId="2" fillId="0" fontId="15" numFmtId="9" xfId="0" applyAlignment="1" applyBorder="1" applyFont="1" applyNumberFormat="1">
      <alignment horizontal="center" vertical="top"/>
    </xf>
    <xf borderId="7" fillId="0" fontId="15" numFmtId="0" xfId="0" applyAlignment="1" applyBorder="1" applyFont="1">
      <alignment vertical="bottom"/>
    </xf>
    <xf borderId="7" fillId="0" fontId="15" numFmtId="0" xfId="0" applyAlignment="1" applyBorder="1" applyFont="1">
      <alignment shrinkToFit="0" vertical="top" wrapText="1"/>
    </xf>
    <xf borderId="7" fillId="0" fontId="15" numFmtId="0" xfId="0" applyAlignment="1" applyBorder="1" applyFont="1">
      <alignment horizontal="left" shrinkToFit="0" vertical="top" wrapText="1"/>
    </xf>
    <xf borderId="7" fillId="0" fontId="15" numFmtId="9" xfId="0" applyAlignment="1" applyBorder="1" applyFont="1" applyNumberFormat="1">
      <alignment horizontal="center" vertical="top"/>
    </xf>
    <xf borderId="7" fillId="0" fontId="15" numFmtId="0" xfId="0" applyAlignment="1" applyBorder="1" applyFont="1">
      <alignment horizontal="center" shrinkToFit="0" vertical="top" wrapText="1"/>
    </xf>
    <xf borderId="37" fillId="17" fontId="15" numFmtId="0" xfId="0" applyAlignment="1" applyBorder="1" applyFont="1">
      <alignment horizontal="center" vertical="top"/>
    </xf>
    <xf borderId="2" fillId="0" fontId="15" numFmtId="1" xfId="0" applyAlignment="1" applyBorder="1" applyFont="1" applyNumberFormat="1">
      <alignment horizontal="center" vertical="top"/>
    </xf>
    <xf borderId="7" fillId="0" fontId="15" numFmtId="0" xfId="0" applyAlignment="1" applyBorder="1" applyFont="1">
      <alignment horizontal="center" readingOrder="0" vertical="top"/>
    </xf>
    <xf borderId="6" fillId="0" fontId="15" numFmtId="0" xfId="0" applyAlignment="1" applyBorder="1" applyFont="1">
      <alignment vertical="bottom"/>
    </xf>
    <xf borderId="3" fillId="0" fontId="15" numFmtId="0" xfId="0" applyAlignment="1" applyBorder="1" applyFont="1">
      <alignment horizontal="center" vertical="top"/>
    </xf>
    <xf borderId="4" fillId="0" fontId="15" numFmtId="0" xfId="0" applyAlignment="1" applyBorder="1" applyFont="1">
      <alignment shrinkToFit="0" vertical="top" wrapText="1"/>
    </xf>
    <xf borderId="4" fillId="0" fontId="15" numFmtId="0" xfId="0" applyAlignment="1" applyBorder="1" applyFont="1">
      <alignment horizontal="left" shrinkToFit="0" vertical="top" wrapText="1"/>
    </xf>
    <xf borderId="0" fillId="0" fontId="15" numFmtId="0" xfId="0" applyAlignment="1" applyFont="1">
      <alignment horizontal="left" shrinkToFit="0" vertical="top" wrapText="1"/>
    </xf>
    <xf borderId="6" fillId="0" fontId="15" numFmtId="0" xfId="0" applyAlignment="1" applyBorder="1" applyFont="1">
      <alignment horizontal="left" shrinkToFit="0" vertical="top" wrapText="1"/>
    </xf>
    <xf borderId="6" fillId="0" fontId="15" numFmtId="0" xfId="0" applyAlignment="1" applyBorder="1" applyFont="1">
      <alignment horizontal="center" vertical="top"/>
    </xf>
    <xf borderId="6" fillId="0" fontId="15" numFmtId="9" xfId="0" applyAlignment="1" applyBorder="1" applyFont="1" applyNumberFormat="1">
      <alignment horizontal="center" vertical="top"/>
    </xf>
    <xf borderId="7" fillId="17" fontId="15" numFmtId="0" xfId="0" applyAlignment="1" applyBorder="1" applyFont="1">
      <alignment horizontal="center" vertical="top"/>
    </xf>
    <xf borderId="27" fillId="0" fontId="15" numFmtId="0" xfId="0" applyAlignment="1" applyBorder="1" applyFont="1">
      <alignment vertical="bottom"/>
    </xf>
    <xf borderId="7" fillId="0" fontId="12" numFmtId="0" xfId="0" applyAlignment="1" applyBorder="1" applyFont="1">
      <alignment shrinkToFit="0" vertical="top" wrapText="1"/>
    </xf>
    <xf borderId="7" fillId="0" fontId="15" numFmtId="0" xfId="0" applyAlignment="1" applyBorder="1" applyFont="1">
      <alignment horizontal="center" shrinkToFit="0" vertical="bottom" wrapText="1"/>
    </xf>
    <xf borderId="7" fillId="0" fontId="15" numFmtId="3" xfId="0" applyAlignment="1" applyBorder="1" applyFont="1" applyNumberFormat="1">
      <alignment horizontal="center" vertical="bottom"/>
    </xf>
    <xf borderId="7" fillId="0" fontId="15" numFmtId="0" xfId="0" applyAlignment="1" applyBorder="1" applyFont="1">
      <alignment horizontal="center" readingOrder="0" vertical="bottom"/>
    </xf>
    <xf borderId="2" fillId="0" fontId="15" numFmtId="0" xfId="0" applyAlignment="1" applyBorder="1" applyFont="1">
      <alignment horizontal="center" readingOrder="0" vertical="top"/>
    </xf>
    <xf borderId="7" fillId="0" fontId="15" numFmtId="9" xfId="0" applyAlignment="1" applyBorder="1" applyFont="1" applyNumberFormat="1">
      <alignment horizontal="center" vertical="bottom"/>
    </xf>
    <xf borderId="7" fillId="0" fontId="15" numFmtId="1" xfId="0" applyAlignment="1" applyBorder="1" applyFont="1" applyNumberFormat="1">
      <alignment horizontal="center" vertical="top"/>
    </xf>
    <xf borderId="7" fillId="0" fontId="15" numFmtId="0" xfId="0" applyAlignment="1" applyBorder="1" applyFont="1">
      <alignment shrinkToFit="0" vertical="bottom" wrapText="1"/>
    </xf>
    <xf borderId="7" fillId="0" fontId="15" numFmtId="165" xfId="0" applyAlignment="1" applyBorder="1" applyFont="1" applyNumberFormat="1">
      <alignment horizontal="center" vertical="bottom"/>
    </xf>
    <xf borderId="7" fillId="5" fontId="15" numFmtId="0" xfId="0" applyAlignment="1" applyBorder="1" applyFont="1">
      <alignment horizontal="left" vertical="center"/>
    </xf>
    <xf borderId="7" fillId="0" fontId="12" numFmtId="0" xfId="0" applyAlignment="1" applyBorder="1" applyFont="1">
      <alignment horizontal="left" vertical="bottom"/>
    </xf>
    <xf borderId="7" fillId="0" fontId="25" numFmtId="0" xfId="0" applyAlignment="1" applyBorder="1" applyFont="1">
      <alignment vertical="bottom"/>
    </xf>
    <xf borderId="7" fillId="0" fontId="12" numFmtId="0" xfId="0" applyAlignment="1" applyBorder="1" applyFont="1">
      <alignment horizontal="center" vertical="top"/>
    </xf>
    <xf borderId="7" fillId="0" fontId="25" numFmtId="0" xfId="0" applyAlignment="1" applyBorder="1" applyFont="1">
      <alignment horizontal="center" vertical="bottom"/>
    </xf>
    <xf borderId="7" fillId="0" fontId="26" numFmtId="0" xfId="0" applyAlignment="1" applyBorder="1" applyFont="1">
      <alignment horizontal="left" vertical="bottom"/>
    </xf>
    <xf borderId="7" fillId="0" fontId="22" numFmtId="0" xfId="0" applyAlignment="1" applyBorder="1" applyFont="1">
      <alignment horizontal="left" vertical="bottom"/>
    </xf>
    <xf borderId="7" fillId="0" fontId="22" numFmtId="0" xfId="0" applyAlignment="1" applyBorder="1" applyFont="1">
      <alignment vertical="bottom"/>
    </xf>
    <xf borderId="0" fillId="0" fontId="15" numFmtId="165" xfId="0" applyAlignment="1" applyFont="1" applyNumberFormat="1">
      <alignment horizontal="center" vertical="bottom"/>
    </xf>
    <xf borderId="0" fillId="0" fontId="1" numFmtId="0" xfId="0" applyAlignment="1" applyFont="1">
      <alignment horizontal="center" vertical="center"/>
    </xf>
    <xf borderId="0" fillId="0" fontId="2" numFmtId="1" xfId="0" applyAlignment="1" applyFont="1" applyNumberFormat="1">
      <alignment horizontal="center" vertical="bottom"/>
    </xf>
    <xf borderId="2" fillId="0" fontId="8" numFmtId="0" xfId="0" applyAlignment="1" applyBorder="1" applyFont="1">
      <alignment horizontal="center" vertical="center"/>
    </xf>
    <xf borderId="20" fillId="0" fontId="8" numFmtId="0" xfId="0" applyAlignment="1" applyBorder="1" applyFont="1">
      <alignment horizontal="center" shrinkToFit="0" vertical="center" wrapText="1"/>
    </xf>
    <xf borderId="2" fillId="0" fontId="8" numFmtId="0" xfId="0" applyAlignment="1" applyBorder="1" applyFont="1">
      <alignment horizontal="center" shrinkToFit="0" vertical="center" wrapText="1"/>
    </xf>
    <xf borderId="2" fillId="0" fontId="8" numFmtId="1" xfId="0" applyAlignment="1" applyBorder="1" applyFont="1" applyNumberFormat="1">
      <alignment horizontal="center" shrinkToFit="0" vertical="center" wrapText="1"/>
    </xf>
    <xf borderId="3" fillId="0" fontId="27" numFmtId="0" xfId="0" applyAlignment="1" applyBorder="1" applyFont="1">
      <alignment horizontal="center" shrinkToFit="0" vertical="center" wrapText="1"/>
    </xf>
    <xf borderId="4" fillId="0" fontId="27" numFmtId="165" xfId="0" applyAlignment="1" applyBorder="1" applyFont="1" applyNumberFormat="1">
      <alignment horizontal="center" shrinkToFit="0" vertical="center" wrapText="1"/>
    </xf>
    <xf borderId="3" fillId="0" fontId="27" numFmtId="9" xfId="0" applyAlignment="1" applyBorder="1" applyFont="1" applyNumberFormat="1">
      <alignment horizontal="center" shrinkToFit="0" vertical="center" wrapText="1"/>
    </xf>
    <xf borderId="5" fillId="0" fontId="27" numFmtId="0" xfId="0" applyAlignment="1" applyBorder="1" applyFont="1">
      <alignment horizontal="center" shrinkToFit="0" vertical="center" wrapText="1"/>
    </xf>
    <xf borderId="7" fillId="0" fontId="27" numFmtId="0" xfId="0" applyAlignment="1" applyBorder="1" applyFont="1">
      <alignment horizontal="center" shrinkToFit="0" vertical="center" wrapText="1"/>
    </xf>
    <xf borderId="5" fillId="0" fontId="3" numFmtId="0" xfId="0" applyAlignment="1" applyBorder="1" applyFont="1">
      <alignment horizontal="center" vertical="center"/>
    </xf>
    <xf borderId="7" fillId="0" fontId="12" numFmtId="1" xfId="0" applyAlignment="1" applyBorder="1" applyFont="1" applyNumberFormat="1">
      <alignment horizontal="center" shrinkToFit="0" vertical="top" wrapText="1"/>
    </xf>
    <xf borderId="3" fillId="18" fontId="3" numFmtId="0" xfId="0" applyAlignment="1" applyBorder="1" applyFill="1" applyFont="1">
      <alignment horizontal="center" vertical="center"/>
    </xf>
    <xf borderId="7" fillId="11" fontId="28" numFmtId="0" xfId="0" applyAlignment="1" applyBorder="1" applyFont="1">
      <alignment horizontal="center" vertical="bottom"/>
    </xf>
    <xf borderId="3" fillId="11" fontId="29" numFmtId="0" xfId="0" applyAlignment="1" applyBorder="1" applyFont="1">
      <alignment horizontal="left" shrinkToFit="0" vertical="bottom" wrapText="1"/>
    </xf>
    <xf borderId="9" fillId="11" fontId="16" numFmtId="0" xfId="0" applyAlignment="1" applyBorder="1" applyFont="1">
      <alignment horizontal="left" shrinkToFit="0" vertical="top" wrapText="1"/>
    </xf>
    <xf borderId="9" fillId="11" fontId="16" numFmtId="1" xfId="0" applyAlignment="1" applyBorder="1" applyFont="1" applyNumberFormat="1">
      <alignment horizontal="center" shrinkToFit="0" vertical="top" wrapText="1"/>
    </xf>
    <xf borderId="7" fillId="11" fontId="3" numFmtId="0" xfId="0" applyAlignment="1" applyBorder="1" applyFont="1">
      <alignment horizontal="center" vertical="center"/>
    </xf>
    <xf borderId="7" fillId="11" fontId="30" numFmtId="0" xfId="0" applyAlignment="1" applyBorder="1" applyFont="1">
      <alignment vertical="bottom"/>
    </xf>
    <xf borderId="7" fillId="11" fontId="31" numFmtId="9" xfId="0" applyAlignment="1" applyBorder="1" applyFont="1" applyNumberFormat="1">
      <alignment vertical="bottom"/>
    </xf>
    <xf borderId="7" fillId="17" fontId="16" numFmtId="0" xfId="0" applyAlignment="1" applyBorder="1" applyFont="1">
      <alignment vertical="center"/>
    </xf>
    <xf borderId="8" fillId="17" fontId="32" numFmtId="0" xfId="0" applyAlignment="1" applyBorder="1" applyFont="1">
      <alignment shrinkToFit="0" vertical="top" wrapText="1"/>
    </xf>
    <xf borderId="9" fillId="17" fontId="16" numFmtId="0" xfId="0" applyAlignment="1" applyBorder="1" applyFont="1">
      <alignment shrinkToFit="0" vertical="top" wrapText="1"/>
    </xf>
    <xf borderId="9" fillId="17" fontId="16" numFmtId="0" xfId="0" applyAlignment="1" applyBorder="1" applyFont="1">
      <alignment horizontal="left" shrinkToFit="0" vertical="top" wrapText="1"/>
    </xf>
    <xf borderId="9" fillId="17" fontId="16" numFmtId="1" xfId="0" applyAlignment="1" applyBorder="1" applyFont="1" applyNumberFormat="1">
      <alignment horizontal="center" shrinkToFit="0" vertical="top" wrapText="1"/>
    </xf>
    <xf borderId="7" fillId="17" fontId="3" numFmtId="0" xfId="0" applyAlignment="1" applyBorder="1" applyFont="1">
      <alignment horizontal="center" vertical="center"/>
    </xf>
    <xf borderId="7" fillId="17" fontId="31" numFmtId="9" xfId="0" applyAlignment="1" applyBorder="1" applyFont="1" applyNumberFormat="1">
      <alignment vertical="bottom"/>
    </xf>
    <xf borderId="7" fillId="17" fontId="30" numFmtId="9" xfId="0" applyAlignment="1" applyBorder="1" applyFont="1" applyNumberFormat="1">
      <alignment vertical="bottom"/>
    </xf>
    <xf borderId="7" fillId="0" fontId="16" numFmtId="0" xfId="0" applyAlignment="1" applyBorder="1" applyFont="1">
      <alignment vertical="top"/>
    </xf>
    <xf borderId="7" fillId="3" fontId="16" numFmtId="0" xfId="0" applyAlignment="1" applyBorder="1" applyFont="1">
      <alignment horizontal="left" shrinkToFit="0" vertical="top" wrapText="1"/>
    </xf>
    <xf borderId="7" fillId="0" fontId="16" numFmtId="0" xfId="0" applyAlignment="1" applyBorder="1" applyFont="1">
      <alignment horizontal="left" shrinkToFit="0" vertical="top" wrapText="1"/>
    </xf>
    <xf borderId="7" fillId="0" fontId="16" numFmtId="0" xfId="0" applyAlignment="1" applyBorder="1" applyFont="1">
      <alignment horizontal="left" readingOrder="1" shrinkToFit="0" vertical="top" wrapText="1"/>
    </xf>
    <xf borderId="7" fillId="3" fontId="16" numFmtId="9" xfId="0" applyAlignment="1" applyBorder="1" applyFont="1" applyNumberFormat="1">
      <alignment horizontal="left" shrinkToFit="0" vertical="top" wrapText="1"/>
    </xf>
    <xf borderId="7" fillId="3" fontId="16" numFmtId="1" xfId="0" applyAlignment="1" applyBorder="1" applyFont="1" applyNumberFormat="1">
      <alignment horizontal="center" shrinkToFit="0" vertical="top" wrapText="1"/>
    </xf>
    <xf borderId="7" fillId="0" fontId="3" numFmtId="9" xfId="0" applyAlignment="1" applyBorder="1" applyFont="1" applyNumberFormat="1">
      <alignment horizontal="center" vertical="top"/>
    </xf>
    <xf borderId="7" fillId="0" fontId="3" numFmtId="1" xfId="0" applyAlignment="1" applyBorder="1" applyFont="1" applyNumberFormat="1">
      <alignment horizontal="center" vertical="top"/>
    </xf>
    <xf borderId="7" fillId="3" fontId="31" numFmtId="9" xfId="0" applyAlignment="1" applyBorder="1" applyFont="1" applyNumberFormat="1">
      <alignment vertical="top"/>
    </xf>
    <xf borderId="7" fillId="0" fontId="30" numFmtId="0" xfId="0" applyAlignment="1" applyBorder="1" applyFont="1">
      <alignment vertical="top"/>
    </xf>
    <xf borderId="7" fillId="3" fontId="32" numFmtId="0" xfId="0" applyAlignment="1" applyBorder="1" applyFont="1">
      <alignment shrinkToFit="0" vertical="top" wrapText="1"/>
    </xf>
    <xf borderId="7" fillId="0" fontId="31" numFmtId="9" xfId="0" applyAlignment="1" applyBorder="1" applyFont="1" applyNumberFormat="1">
      <alignment vertical="top"/>
    </xf>
    <xf borderId="7" fillId="0" fontId="30" numFmtId="9" xfId="0" applyAlignment="1" applyBorder="1" applyFont="1" applyNumberFormat="1">
      <alignment vertical="top"/>
    </xf>
    <xf borderId="7" fillId="3" fontId="16" numFmtId="49" xfId="0" applyAlignment="1" applyBorder="1" applyFont="1" applyNumberFormat="1">
      <alignment horizontal="left" shrinkToFit="0" vertical="top" wrapText="1"/>
    </xf>
    <xf borderId="7" fillId="0" fontId="2" numFmtId="1" xfId="0" applyAlignment="1" applyBorder="1" applyFont="1" applyNumberFormat="1">
      <alignment horizontal="center" vertical="top"/>
    </xf>
    <xf borderId="7" fillId="0" fontId="2" numFmtId="0" xfId="0" applyAlignment="1" applyBorder="1" applyFont="1">
      <alignment horizontal="center" vertical="top"/>
    </xf>
    <xf borderId="7" fillId="0" fontId="30" numFmtId="0" xfId="0" applyAlignment="1" applyBorder="1" applyFont="1">
      <alignment shrinkToFit="0" vertical="top" wrapText="1"/>
    </xf>
    <xf borderId="0" fillId="0" fontId="2" numFmtId="0" xfId="0" applyAlignment="1" applyFont="1">
      <alignment horizontal="center" vertical="top"/>
    </xf>
    <xf borderId="8" fillId="3" fontId="32" numFmtId="0" xfId="0" applyAlignment="1" applyBorder="1" applyFont="1">
      <alignment shrinkToFit="0" vertical="top" wrapText="1"/>
    </xf>
    <xf borderId="7" fillId="3" fontId="32" numFmtId="9" xfId="0" applyAlignment="1" applyBorder="1" applyFont="1" applyNumberFormat="1">
      <alignment shrinkToFit="0" vertical="top" wrapText="1"/>
    </xf>
    <xf borderId="3" fillId="3" fontId="32" numFmtId="0" xfId="0" applyAlignment="1" applyBorder="1" applyFont="1">
      <alignment horizontal="left" shrinkToFit="0" vertical="top" wrapText="1"/>
    </xf>
    <xf borderId="7" fillId="0" fontId="16" numFmtId="0" xfId="0" applyAlignment="1" applyBorder="1" applyFont="1">
      <alignment shrinkToFit="0" vertical="top" wrapText="1"/>
    </xf>
    <xf borderId="7" fillId="10" fontId="29" numFmtId="0" xfId="0" applyAlignment="1" applyBorder="1" applyFont="1">
      <alignment horizontal="center" vertical="top"/>
    </xf>
    <xf borderId="8" fillId="10" fontId="29" numFmtId="0" xfId="0" applyAlignment="1" applyBorder="1" applyFont="1">
      <alignment horizontal="left" vertical="top"/>
    </xf>
    <xf borderId="17" fillId="10" fontId="29" numFmtId="0" xfId="0" applyAlignment="1" applyBorder="1" applyFont="1">
      <alignment horizontal="left" vertical="top"/>
    </xf>
    <xf borderId="7" fillId="17" fontId="16" numFmtId="0" xfId="0" applyAlignment="1" applyBorder="1" applyFont="1">
      <alignment horizontal="center" vertical="top"/>
    </xf>
    <xf borderId="8" fillId="17" fontId="32" numFmtId="0" xfId="0" applyAlignment="1" applyBorder="1" applyFont="1">
      <alignment vertical="top"/>
    </xf>
    <xf borderId="17" fillId="17" fontId="32" numFmtId="0" xfId="0" applyAlignment="1" applyBorder="1" applyFont="1">
      <alignment vertical="top"/>
    </xf>
    <xf borderId="17" fillId="17" fontId="32" numFmtId="164" xfId="0" applyAlignment="1" applyBorder="1" applyFont="1" applyNumberFormat="1">
      <alignment vertical="top"/>
    </xf>
    <xf borderId="3" fillId="13" fontId="32" numFmtId="0" xfId="0" applyAlignment="1" applyBorder="1" applyFont="1">
      <alignment horizontal="left" shrinkToFit="0" vertical="top" wrapText="1"/>
    </xf>
    <xf borderId="7" fillId="13" fontId="16" numFmtId="9" xfId="0" applyAlignment="1" applyBorder="1" applyFont="1" applyNumberFormat="1">
      <alignment horizontal="center" shrinkToFit="0" vertical="top" wrapText="1"/>
    </xf>
    <xf borderId="7" fillId="13" fontId="16" numFmtId="1" xfId="0" applyAlignment="1" applyBorder="1" applyFont="1" applyNumberFormat="1">
      <alignment horizontal="center" shrinkToFit="0" vertical="top" wrapText="1"/>
    </xf>
    <xf borderId="7" fillId="13" fontId="3" numFmtId="0" xfId="0" applyAlignment="1" applyBorder="1" applyFont="1">
      <alignment horizontal="center" vertical="top"/>
    </xf>
    <xf borderId="8" fillId="13" fontId="30" numFmtId="9" xfId="0" applyAlignment="1" applyBorder="1" applyFont="1" applyNumberFormat="1">
      <alignment vertical="top"/>
    </xf>
    <xf borderId="7" fillId="13" fontId="30" numFmtId="0" xfId="0" applyAlignment="1" applyBorder="1" applyFont="1">
      <alignment vertical="top"/>
    </xf>
    <xf borderId="3" fillId="3" fontId="16" numFmtId="9" xfId="0" applyAlignment="1" applyBorder="1" applyFont="1" applyNumberFormat="1">
      <alignment horizontal="left" shrinkToFit="0" vertical="top" wrapText="1"/>
    </xf>
    <xf borderId="9" fillId="3" fontId="16" numFmtId="9" xfId="0" applyAlignment="1" applyBorder="1" applyFont="1" applyNumberFormat="1">
      <alignment horizontal="left" shrinkToFit="0" vertical="top" wrapText="1"/>
    </xf>
    <xf borderId="9" fillId="3" fontId="16" numFmtId="1" xfId="0" applyAlignment="1" applyBorder="1" applyFont="1" applyNumberFormat="1">
      <alignment horizontal="center" shrinkToFit="0" vertical="top" wrapText="1"/>
    </xf>
    <xf borderId="0" fillId="0" fontId="16" numFmtId="0" xfId="0" applyAlignment="1" applyFont="1">
      <alignment horizontal="left" shrinkToFit="0" vertical="top" wrapText="1"/>
    </xf>
    <xf borderId="0" fillId="0" fontId="2" numFmtId="0" xfId="0" applyAlignment="1" applyFont="1">
      <alignment shrinkToFit="0" vertical="top" wrapText="1"/>
    </xf>
    <xf borderId="7" fillId="3" fontId="16" numFmtId="9" xfId="0" applyAlignment="1" applyBorder="1" applyFont="1" applyNumberFormat="1">
      <alignment horizontal="center" shrinkToFit="0" vertical="top" wrapText="1"/>
    </xf>
    <xf borderId="3" fillId="0" fontId="30" numFmtId="9" xfId="0" applyAlignment="1" applyBorder="1" applyFont="1" applyNumberFormat="1">
      <alignment vertical="top"/>
    </xf>
    <xf borderId="3" fillId="3" fontId="16" numFmtId="9" xfId="0" applyAlignment="1" applyBorder="1" applyFont="1" applyNumberFormat="1">
      <alignment horizontal="center" shrinkToFit="0" vertical="top" wrapText="1"/>
    </xf>
    <xf borderId="13" fillId="0" fontId="30" numFmtId="0" xfId="0" applyAlignment="1" applyBorder="1" applyFont="1">
      <alignment vertical="top"/>
    </xf>
    <xf borderId="7" fillId="3" fontId="33" numFmtId="9" xfId="0" applyAlignment="1" applyBorder="1" applyFont="1" applyNumberFormat="1">
      <alignment horizontal="left" shrinkToFit="0" vertical="top" wrapText="1"/>
    </xf>
    <xf borderId="6" fillId="0" fontId="30" numFmtId="0" xfId="0" applyAlignment="1" applyBorder="1" applyFont="1">
      <alignment vertical="top"/>
    </xf>
    <xf borderId="2" fillId="0" fontId="30" numFmtId="0" xfId="0" applyAlignment="1" applyBorder="1" applyFont="1">
      <alignment vertical="top"/>
    </xf>
    <xf borderId="7" fillId="3" fontId="16" numFmtId="9" xfId="0" applyAlignment="1" applyBorder="1" applyFont="1" applyNumberFormat="1">
      <alignment shrinkToFit="0" vertical="top" wrapText="1"/>
    </xf>
    <xf borderId="9" fillId="3" fontId="16" numFmtId="9" xfId="0" applyAlignment="1" applyBorder="1" applyFont="1" applyNumberFormat="1">
      <alignment shrinkToFit="0" vertical="top" wrapText="1"/>
    </xf>
    <xf borderId="3" fillId="13" fontId="32" numFmtId="0" xfId="0" applyAlignment="1" applyBorder="1" applyFont="1">
      <alignment horizontal="left" shrinkToFit="0" vertical="center" wrapText="1"/>
    </xf>
    <xf borderId="7" fillId="0" fontId="32" numFmtId="0" xfId="0" applyAlignment="1" applyBorder="1" applyFont="1">
      <alignment horizontal="center" vertical="top"/>
    </xf>
    <xf borderId="3" fillId="17" fontId="34" numFmtId="0" xfId="0" applyAlignment="1" applyBorder="1" applyFont="1">
      <alignment horizontal="left" shrinkToFit="0" vertical="top" wrapText="1"/>
    </xf>
    <xf borderId="7" fillId="17" fontId="16" numFmtId="9" xfId="0" applyAlignment="1" applyBorder="1" applyFont="1" applyNumberFormat="1">
      <alignment horizontal="center" shrinkToFit="0" vertical="top" wrapText="1"/>
    </xf>
    <xf borderId="7" fillId="17" fontId="16" numFmtId="1" xfId="0" applyAlignment="1" applyBorder="1" applyFont="1" applyNumberFormat="1">
      <alignment horizontal="center" shrinkToFit="0" vertical="top" wrapText="1"/>
    </xf>
    <xf borderId="7" fillId="17" fontId="3" numFmtId="0" xfId="0" applyAlignment="1" applyBorder="1" applyFont="1">
      <alignment horizontal="center" vertical="top"/>
    </xf>
    <xf borderId="10" fillId="17" fontId="2" numFmtId="0" xfId="0" applyAlignment="1" applyBorder="1" applyFont="1">
      <alignment vertical="bottom"/>
    </xf>
    <xf borderId="7" fillId="17" fontId="31" numFmtId="9" xfId="0" applyAlignment="1" applyBorder="1" applyFont="1" applyNumberFormat="1">
      <alignment vertical="top"/>
    </xf>
    <xf borderId="3" fillId="0" fontId="31" numFmtId="9" xfId="0" applyAlignment="1" applyBorder="1" applyFont="1" applyNumberFormat="1">
      <alignment vertical="top"/>
    </xf>
    <xf borderId="3" fillId="17" fontId="32" numFmtId="0" xfId="0" applyAlignment="1" applyBorder="1" applyFont="1">
      <alignment horizontal="left" shrinkToFit="0" vertical="top" wrapText="1"/>
    </xf>
    <xf borderId="8" fillId="17" fontId="30" numFmtId="0" xfId="0" applyAlignment="1" applyBorder="1" applyFont="1">
      <alignment vertical="top"/>
    </xf>
    <xf borderId="7" fillId="17" fontId="30" numFmtId="0" xfId="0" applyAlignment="1" applyBorder="1" applyFont="1">
      <alignment vertical="top"/>
    </xf>
    <xf borderId="7" fillId="0" fontId="16" numFmtId="0" xfId="0" applyAlignment="1" applyBorder="1" applyFont="1">
      <alignment horizontal="center" vertical="top"/>
    </xf>
    <xf borderId="7" fillId="17" fontId="16" numFmtId="0" xfId="0" applyAlignment="1" applyBorder="1" applyFont="1">
      <alignment vertical="top"/>
    </xf>
    <xf borderId="7" fillId="17" fontId="16" numFmtId="1" xfId="0" applyAlignment="1" applyBorder="1" applyFont="1" applyNumberFormat="1">
      <alignment horizontal="center" vertical="top"/>
    </xf>
    <xf borderId="7" fillId="0" fontId="16" numFmtId="9" xfId="0" applyAlignment="1" applyBorder="1" applyFont="1" applyNumberFormat="1">
      <alignment shrinkToFit="0" vertical="top" wrapText="1"/>
    </xf>
    <xf borderId="3" fillId="0" fontId="16" numFmtId="9" xfId="0" applyAlignment="1" applyBorder="1" applyFont="1" applyNumberFormat="1">
      <alignment horizontal="center" shrinkToFit="0" vertical="top" wrapText="1"/>
    </xf>
    <xf borderId="7" fillId="0" fontId="16" numFmtId="9" xfId="0" applyAlignment="1" applyBorder="1" applyFont="1" applyNumberFormat="1">
      <alignment vertical="top"/>
    </xf>
    <xf borderId="7" fillId="0" fontId="16" numFmtId="1" xfId="0" applyAlignment="1" applyBorder="1" applyFont="1" applyNumberFormat="1">
      <alignment horizontal="center" vertical="top"/>
    </xf>
    <xf borderId="7" fillId="0" fontId="30" numFmtId="9" xfId="0" applyAlignment="1" applyBorder="1" applyFont="1" applyNumberFormat="1">
      <alignment horizontal="center" vertical="top"/>
    </xf>
    <xf borderId="7" fillId="0" fontId="30" numFmtId="0" xfId="0" applyAlignment="1" applyBorder="1" applyFont="1">
      <alignment horizontal="center" vertical="top"/>
    </xf>
    <xf borderId="7" fillId="0" fontId="16" numFmtId="9" xfId="0" applyAlignment="1" applyBorder="1" applyFont="1" applyNumberFormat="1">
      <alignment horizontal="left" shrinkToFit="0" vertical="top" wrapText="1"/>
    </xf>
    <xf borderId="7" fillId="17" fontId="16" numFmtId="9" xfId="0" applyAlignment="1" applyBorder="1" applyFont="1" applyNumberFormat="1">
      <alignment vertical="top"/>
    </xf>
    <xf borderId="7" fillId="17" fontId="30" numFmtId="9" xfId="0" applyAlignment="1" applyBorder="1" applyFont="1" applyNumberFormat="1">
      <alignment horizontal="center" vertical="top"/>
    </xf>
    <xf borderId="7" fillId="17" fontId="30" numFmtId="0" xfId="0" applyAlignment="1" applyBorder="1" applyFont="1">
      <alignment horizontal="center" vertical="top"/>
    </xf>
    <xf borderId="7" fillId="0" fontId="16" numFmtId="9" xfId="0" applyAlignment="1" applyBorder="1" applyFont="1" applyNumberFormat="1">
      <alignment horizontal="center" shrinkToFit="0" vertical="top" wrapText="1"/>
    </xf>
    <xf borderId="8" fillId="17" fontId="30" numFmtId="9" xfId="0" applyAlignment="1" applyBorder="1" applyFont="1" applyNumberFormat="1">
      <alignment vertical="top"/>
    </xf>
    <xf borderId="7" fillId="17" fontId="30" numFmtId="9" xfId="0" applyAlignment="1" applyBorder="1" applyFont="1" applyNumberFormat="1">
      <alignment vertical="top"/>
    </xf>
    <xf borderId="7" fillId="12" fontId="29" numFmtId="0" xfId="0" applyAlignment="1" applyBorder="1" applyFont="1">
      <alignment vertical="top"/>
    </xf>
    <xf borderId="7" fillId="12" fontId="16" numFmtId="0" xfId="0" applyAlignment="1" applyBorder="1" applyFont="1">
      <alignment vertical="top"/>
    </xf>
    <xf borderId="7" fillId="12" fontId="30" numFmtId="0" xfId="0" applyAlignment="1" applyBorder="1" applyFont="1">
      <alignment vertical="top"/>
    </xf>
    <xf borderId="7" fillId="12" fontId="30" numFmtId="9" xfId="0" applyAlignment="1" applyBorder="1" applyFont="1" applyNumberFormat="1">
      <alignment vertical="top"/>
    </xf>
    <xf borderId="7" fillId="12" fontId="30" numFmtId="0" xfId="0" applyAlignment="1" applyBorder="1" applyFont="1">
      <alignment horizontal="center" vertical="top"/>
    </xf>
    <xf borderId="7" fillId="17" fontId="30" numFmtId="10" xfId="0" applyAlignment="1" applyBorder="1" applyFont="1" applyNumberFormat="1">
      <alignment vertical="top"/>
    </xf>
    <xf borderId="7" fillId="17" fontId="16" numFmtId="0" xfId="0" applyAlignment="1" applyBorder="1" applyFont="1">
      <alignment shrinkToFit="0" vertical="top" wrapText="1"/>
    </xf>
    <xf borderId="7" fillId="0" fontId="35" numFmtId="0" xfId="0" applyAlignment="1" applyBorder="1" applyFont="1">
      <alignment horizontal="left" readingOrder="1" vertical="center"/>
    </xf>
    <xf borderId="10" fillId="17" fontId="16" numFmtId="9" xfId="0" applyAlignment="1" applyBorder="1" applyFont="1" applyNumberFormat="1">
      <alignment vertical="bottom"/>
    </xf>
    <xf borderId="7" fillId="0" fontId="2" numFmtId="0" xfId="0" applyAlignment="1" applyBorder="1" applyFont="1">
      <alignment vertical="bottom"/>
    </xf>
    <xf borderId="3" fillId="0" fontId="16" numFmtId="0" xfId="0" applyAlignment="1" applyBorder="1" applyFont="1">
      <alignment horizontal="left" shrinkToFit="0" vertical="top" wrapText="1"/>
    </xf>
    <xf borderId="7" fillId="0" fontId="16" numFmtId="0" xfId="0" applyAlignment="1" applyBorder="1" applyFont="1">
      <alignment horizontal="center" shrinkToFit="0" vertical="top" wrapText="1"/>
    </xf>
    <xf borderId="3" fillId="2" fontId="15" numFmtId="0" xfId="0" applyAlignment="1" applyBorder="1" applyFont="1">
      <alignment horizontal="left" shrinkToFit="0" vertical="bottom" wrapText="1"/>
    </xf>
    <xf borderId="8" fillId="2" fontId="15" numFmtId="0" xfId="0" applyAlignment="1" applyBorder="1" applyFont="1">
      <alignment horizontal="left" vertical="bottom"/>
    </xf>
    <xf borderId="17" fillId="2" fontId="15" numFmtId="0" xfId="0" applyAlignment="1" applyBorder="1" applyFont="1">
      <alignment horizontal="left" vertical="bottom"/>
    </xf>
    <xf borderId="17" fillId="2" fontId="15" numFmtId="0" xfId="0" applyAlignment="1" applyBorder="1" applyFont="1">
      <alignment horizontal="center" vertical="bottom"/>
    </xf>
    <xf borderId="17" fillId="2" fontId="15" numFmtId="1" xfId="0" applyAlignment="1" applyBorder="1" applyFont="1" applyNumberFormat="1">
      <alignment horizontal="center" vertical="bottom"/>
    </xf>
    <xf borderId="9" fillId="2" fontId="15" numFmtId="0" xfId="0" applyAlignment="1" applyBorder="1" applyFont="1">
      <alignment horizontal="center" vertical="bottom"/>
    </xf>
    <xf borderId="7" fillId="2" fontId="15" numFmtId="9" xfId="0" applyAlignment="1" applyBorder="1" applyFont="1" applyNumberFormat="1">
      <alignment horizontal="left" vertical="top"/>
    </xf>
    <xf borderId="52" fillId="13" fontId="15" numFmtId="0" xfId="0" applyAlignment="1" applyBorder="1" applyFont="1">
      <alignment horizontal="left" shrinkToFit="0" vertical="bottom" wrapText="1"/>
    </xf>
    <xf borderId="53" fillId="0" fontId="4" numFmtId="0" xfId="0" applyAlignment="1" applyBorder="1" applyFont="1">
      <alignment vertical="center"/>
    </xf>
    <xf borderId="18" fillId="13" fontId="15" numFmtId="0" xfId="0" applyAlignment="1" applyBorder="1" applyFont="1">
      <alignment horizontal="left" vertical="bottom"/>
    </xf>
    <xf borderId="17" fillId="13" fontId="15" numFmtId="0" xfId="0" applyAlignment="1" applyBorder="1" applyFont="1">
      <alignment horizontal="center" vertical="bottom"/>
    </xf>
    <xf borderId="17" fillId="13" fontId="15" numFmtId="1" xfId="0" applyAlignment="1" applyBorder="1" applyFont="1" applyNumberFormat="1">
      <alignment horizontal="center" vertical="bottom"/>
    </xf>
    <xf borderId="9" fillId="13" fontId="15" numFmtId="0" xfId="0" applyAlignment="1" applyBorder="1" applyFont="1">
      <alignment horizontal="center" vertical="bottom"/>
    </xf>
    <xf borderId="7" fillId="13" fontId="15" numFmtId="9" xfId="0" applyAlignment="1" applyBorder="1" applyFont="1" applyNumberFormat="1">
      <alignment horizontal="left" vertical="bottom"/>
    </xf>
    <xf borderId="0" fillId="0" fontId="16" numFmtId="0" xfId="0" applyAlignment="1" applyFont="1">
      <alignment horizontal="center" vertical="top"/>
    </xf>
    <xf borderId="0" fillId="0" fontId="16" numFmtId="0" xfId="0" applyAlignment="1" applyFont="1">
      <alignment shrinkToFit="0" vertical="top" wrapText="1"/>
    </xf>
    <xf borderId="0" fillId="0" fontId="16" numFmtId="0" xfId="0" applyAlignment="1" applyFont="1">
      <alignment vertical="top"/>
    </xf>
    <xf borderId="0" fillId="0" fontId="30" numFmtId="0" xfId="0" applyAlignment="1" applyFont="1">
      <alignment vertical="top"/>
    </xf>
    <xf borderId="0" fillId="0" fontId="16" numFmtId="0" xfId="0" applyAlignment="1" applyFont="1">
      <alignment horizontal="center" shrinkToFit="0" vertical="top" wrapText="1"/>
    </xf>
    <xf borderId="0" fillId="0" fontId="30" numFmtId="0" xfId="0" applyAlignment="1" applyFont="1">
      <alignment horizontal="center" vertical="top"/>
    </xf>
    <xf borderId="0" fillId="0" fontId="32" numFmtId="0" xfId="0" applyAlignment="1" applyFont="1">
      <alignment vertical="top"/>
    </xf>
    <xf borderId="0" fillId="0" fontId="30" numFmtId="0" xfId="0" applyAlignment="1" applyFont="1">
      <alignment vertical="bottom"/>
    </xf>
    <xf borderId="0" fillId="0" fontId="24" numFmtId="1" xfId="0" applyAlignment="1" applyFont="1" applyNumberFormat="1">
      <alignment horizontal="center" vertical="top"/>
    </xf>
    <xf borderId="0" fillId="0" fontId="2" numFmtId="0" xfId="0" applyAlignment="1" applyFont="1">
      <alignment vertical="top"/>
    </xf>
    <xf borderId="0" fillId="0" fontId="16" numFmtId="9" xfId="0" applyAlignment="1" applyFont="1" applyNumberFormat="1">
      <alignment vertical="top"/>
    </xf>
    <xf borderId="0" fillId="0" fontId="16" numFmtId="9" xfId="0" applyAlignment="1" applyFont="1" applyNumberFormat="1">
      <alignment horizontal="center" vertical="top"/>
    </xf>
    <xf borderId="7" fillId="0" fontId="15" numFmtId="0" xfId="0" applyAlignment="1" applyBorder="1" applyFont="1">
      <alignment vertical="top"/>
    </xf>
    <xf borderId="0" fillId="0" fontId="28" numFmtId="0" xfId="0" applyAlignment="1" applyFont="1">
      <alignment horizontal="left" vertical="top"/>
    </xf>
    <xf borderId="0" fillId="0" fontId="8" numFmtId="0" xfId="0" applyAlignment="1" applyFont="1">
      <alignment horizontal="center" vertical="top"/>
    </xf>
    <xf borderId="0" fillId="0" fontId="8" numFmtId="0" xfId="0" applyAlignment="1" applyFont="1">
      <alignment horizontal="center" shrinkToFit="0" vertical="top" wrapText="1"/>
    </xf>
    <xf borderId="0" fillId="0" fontId="8" numFmtId="1" xfId="0" applyAlignment="1" applyFont="1" applyNumberFormat="1">
      <alignment horizontal="center" shrinkToFit="0" vertical="top" wrapText="1"/>
    </xf>
    <xf borderId="0" fillId="0" fontId="3" numFmtId="0" xfId="0" applyAlignment="1" applyFont="1">
      <alignment horizontal="center" vertical="top"/>
    </xf>
    <xf borderId="0" fillId="0" fontId="30" numFmtId="1" xfId="0" applyAlignment="1" applyFont="1" applyNumberFormat="1">
      <alignment horizontal="center" vertical="top"/>
    </xf>
    <xf borderId="0" fillId="0" fontId="36" numFmtId="0" xfId="0" applyAlignment="1" applyFont="1">
      <alignment horizontal="center" vertical="top"/>
    </xf>
    <xf borderId="0" fillId="0" fontId="36" numFmtId="0" xfId="0" applyAlignment="1" applyFont="1">
      <alignment horizontal="left" vertical="top"/>
    </xf>
    <xf borderId="0" fillId="0" fontId="36" numFmtId="0" xfId="0" applyAlignment="1" applyFont="1">
      <alignment vertical="center"/>
    </xf>
    <xf borderId="0" fillId="0" fontId="36" numFmtId="1" xfId="0" applyAlignment="1" applyFont="1" applyNumberFormat="1">
      <alignment horizontal="center" vertical="center"/>
    </xf>
    <xf borderId="0" fillId="0" fontId="36" numFmtId="0" xfId="0" applyAlignment="1" applyFont="1">
      <alignment horizontal="left" vertical="center"/>
    </xf>
    <xf borderId="0" fillId="0" fontId="36" numFmtId="0" xfId="0" applyAlignment="1" applyFont="1">
      <alignment horizontal="left" shrinkToFit="0" vertical="top" wrapText="1"/>
    </xf>
    <xf borderId="0" fillId="0" fontId="36" numFmtId="0" xfId="0" applyAlignment="1" applyFont="1">
      <alignment horizontal="left" shrinkToFit="0" vertical="center" wrapText="1"/>
    </xf>
    <xf borderId="0" fillId="0" fontId="23" numFmtId="0" xfId="0" applyAlignment="1" applyFont="1">
      <alignment horizontal="left" vertical="bottom"/>
    </xf>
    <xf borderId="0" fillId="0" fontId="37" numFmtId="0" xfId="0" applyAlignment="1" applyFont="1">
      <alignment vertical="bottom"/>
    </xf>
    <xf borderId="0" fillId="0" fontId="2" numFmtId="2" xfId="0" applyAlignment="1" applyFont="1" applyNumberFormat="1">
      <alignment vertical="bottom"/>
    </xf>
    <xf borderId="0" fillId="0" fontId="23" numFmtId="0" xfId="0" applyAlignment="1" applyFont="1">
      <alignment horizontal="center" vertical="bottom"/>
    </xf>
    <xf borderId="0" fillId="0" fontId="23" numFmtId="2" xfId="0" applyAlignment="1" applyFont="1" applyNumberFormat="1">
      <alignment horizontal="center" vertical="bottom"/>
    </xf>
    <xf borderId="0" fillId="0" fontId="2" numFmtId="0" xfId="0" applyAlignment="1" applyFont="1">
      <alignment horizontal="center" vertical="center"/>
    </xf>
    <xf borderId="0" fillId="0" fontId="24" numFmtId="0" xfId="0" applyAlignment="1" applyFont="1">
      <alignment vertical="bottom"/>
    </xf>
    <xf borderId="0" fillId="0" fontId="16" numFmtId="0" xfId="0" applyAlignment="1" applyFont="1">
      <alignment vertical="bottom"/>
    </xf>
    <xf borderId="0" fillId="0" fontId="16" numFmtId="2" xfId="0" applyAlignment="1" applyFont="1" applyNumberFormat="1">
      <alignment vertical="bottom"/>
    </xf>
    <xf borderId="0" fillId="0" fontId="16" numFmtId="2" xfId="0" applyAlignment="1" applyFont="1" applyNumberFormat="1">
      <alignment vertical="top"/>
    </xf>
    <xf borderId="0" fillId="0" fontId="3" numFmtId="2" xfId="0" applyAlignment="1" applyFont="1" applyNumberFormat="1">
      <alignment vertical="top"/>
    </xf>
    <xf borderId="0" fillId="0" fontId="5" numFmtId="0" xfId="0" applyAlignment="1" applyFont="1">
      <alignment vertical="top"/>
    </xf>
    <xf borderId="0" fillId="0" fontId="16" numFmtId="0" xfId="0" applyAlignment="1" applyFont="1">
      <alignment horizontal="center" vertical="bottom"/>
    </xf>
    <xf borderId="0" fillId="0" fontId="32" numFmtId="0" xfId="0" applyAlignment="1" applyFont="1">
      <alignment vertical="bottom"/>
    </xf>
    <xf borderId="0" fillId="0" fontId="32" numFmtId="2" xfId="0" applyAlignment="1" applyFont="1" applyNumberFormat="1">
      <alignment vertical="bottom"/>
    </xf>
    <xf borderId="0" fillId="0" fontId="16" numFmtId="0" xfId="0" applyAlignment="1" applyFont="1">
      <alignment horizontal="center" vertical="center"/>
    </xf>
    <xf borderId="0" fillId="0" fontId="12" numFmtId="0" xfId="0" applyAlignment="1" applyFont="1">
      <alignment horizontal="center" shrinkToFit="0" vertical="top" wrapText="1"/>
    </xf>
    <xf borderId="0" fillId="0" fontId="12" numFmtId="0" xfId="0" applyAlignment="1" applyFont="1">
      <alignment horizontal="left" shrinkToFit="0" vertical="bottom" wrapText="1"/>
    </xf>
    <xf borderId="0" fillId="0" fontId="12" numFmtId="1" xfId="0" applyAlignment="1" applyFont="1" applyNumberFormat="1">
      <alignment horizontal="center" shrinkToFit="0" vertical="bottom" wrapText="1"/>
    </xf>
    <xf borderId="0" fillId="0" fontId="12" numFmtId="0" xfId="0" applyAlignment="1" applyFont="1">
      <alignment shrinkToFit="0" vertical="bottom" wrapText="1"/>
    </xf>
    <xf borderId="7" fillId="0" fontId="12" numFmtId="0" xfId="0" applyAlignment="1" applyBorder="1" applyFont="1">
      <alignment horizontal="center" shrinkToFit="0" vertical="top" wrapText="1"/>
    </xf>
    <xf borderId="3" fillId="0" fontId="12" numFmtId="0" xfId="0" applyAlignment="1" applyBorder="1" applyFont="1">
      <alignment horizontal="center" shrinkToFit="0" vertical="top" wrapText="1"/>
    </xf>
    <xf borderId="6" fillId="0" fontId="12" numFmtId="0" xfId="0" applyAlignment="1" applyBorder="1" applyFont="1">
      <alignment horizontal="center" shrinkToFit="0" vertical="top" wrapText="1"/>
    </xf>
    <xf borderId="2" fillId="0" fontId="12" numFmtId="0" xfId="0" applyAlignment="1" applyBorder="1" applyFont="1">
      <alignment horizontal="center" shrinkToFit="0" vertical="top" wrapText="1"/>
    </xf>
    <xf borderId="3" fillId="8" fontId="12" numFmtId="0" xfId="0" applyAlignment="1" applyBorder="1" applyFont="1">
      <alignment horizontal="center" vertical="center"/>
    </xf>
    <xf borderId="10" fillId="3" fontId="15" numFmtId="0" xfId="0" applyAlignment="1" applyBorder="1" applyFont="1">
      <alignment vertical="center"/>
    </xf>
    <xf borderId="37" fillId="9" fontId="12" numFmtId="0" xfId="0" applyAlignment="1" applyBorder="1" applyFont="1">
      <alignment horizontal="center" vertical="center"/>
    </xf>
    <xf borderId="54" fillId="9" fontId="12" numFmtId="0" xfId="0" applyAlignment="1" applyBorder="1" applyFont="1">
      <alignment horizontal="left" vertical="center"/>
    </xf>
    <xf borderId="55" fillId="0" fontId="4" numFmtId="0" xfId="0" applyAlignment="1" applyBorder="1" applyFont="1">
      <alignment vertical="center"/>
    </xf>
    <xf borderId="33" fillId="9" fontId="12" numFmtId="0" xfId="0" applyAlignment="1" applyBorder="1" applyFont="1">
      <alignment horizontal="center" vertical="center"/>
    </xf>
    <xf borderId="37" fillId="9" fontId="12" numFmtId="1" xfId="0" applyAlignment="1" applyBorder="1" applyFont="1" applyNumberFormat="1">
      <alignment horizontal="center" vertical="center"/>
    </xf>
    <xf borderId="37" fillId="9" fontId="12" numFmtId="10" xfId="0" applyAlignment="1" applyBorder="1" applyFont="1" applyNumberFormat="1">
      <alignment horizontal="center" vertical="top"/>
    </xf>
    <xf borderId="7" fillId="0" fontId="24" numFmtId="0" xfId="0" applyAlignment="1" applyBorder="1" applyFont="1">
      <alignment horizontal="center" vertical="center"/>
    </xf>
    <xf borderId="5" fillId="0" fontId="24" numFmtId="0" xfId="0" applyAlignment="1" applyBorder="1" applyFont="1">
      <alignment horizontal="center" vertical="center"/>
    </xf>
    <xf borderId="4" fillId="0" fontId="24" numFmtId="0" xfId="0" applyAlignment="1" applyBorder="1" applyFont="1">
      <alignment horizontal="center" vertical="center"/>
    </xf>
    <xf borderId="3" fillId="0" fontId="24" numFmtId="0" xfId="0" applyAlignment="1" applyBorder="1" applyFont="1">
      <alignment horizontal="center" vertical="center"/>
    </xf>
    <xf borderId="3" fillId="0" fontId="15" numFmtId="1" xfId="0" applyAlignment="1" applyBorder="1" applyFont="1" applyNumberFormat="1">
      <alignment horizontal="center" vertical="center"/>
    </xf>
    <xf borderId="7" fillId="3" fontId="15" numFmtId="10" xfId="0" applyAlignment="1" applyBorder="1" applyFont="1" applyNumberFormat="1">
      <alignment horizontal="center" vertical="center"/>
    </xf>
    <xf borderId="7" fillId="3" fontId="15" numFmtId="9" xfId="0" applyAlignment="1" applyBorder="1" applyFont="1" applyNumberFormat="1">
      <alignment horizontal="center" vertical="top"/>
    </xf>
    <xf borderId="3" fillId="0" fontId="15" numFmtId="2" xfId="0" applyAlignment="1" applyBorder="1" applyFont="1" applyNumberFormat="1">
      <alignment horizontal="center" vertical="center"/>
    </xf>
    <xf borderId="4" fillId="0" fontId="15" numFmtId="0" xfId="0" applyAlignment="1" applyBorder="1" applyFont="1">
      <alignment horizontal="center" vertical="center"/>
    </xf>
    <xf borderId="7" fillId="3" fontId="15" numFmtId="2" xfId="0" applyAlignment="1" applyBorder="1" applyFont="1" applyNumberFormat="1">
      <alignment horizontal="center" vertical="center"/>
    </xf>
    <xf borderId="7" fillId="0" fontId="24" numFmtId="4" xfId="0" applyAlignment="1" applyBorder="1" applyFont="1" applyNumberFormat="1">
      <alignment horizontal="center" vertical="center"/>
    </xf>
    <xf borderId="5" fillId="0" fontId="24" numFmtId="4" xfId="0" applyAlignment="1" applyBorder="1" applyFont="1" applyNumberFormat="1">
      <alignment horizontal="center" vertical="center"/>
    </xf>
    <xf borderId="46" fillId="3" fontId="22" numFmtId="0" xfId="0" applyAlignment="1" applyBorder="1" applyFont="1">
      <alignment vertical="center"/>
    </xf>
    <xf borderId="7" fillId="0" fontId="15" numFmtId="1" xfId="0" applyAlignment="1" applyBorder="1" applyFont="1" applyNumberFormat="1">
      <alignment horizontal="center" vertical="center"/>
    </xf>
    <xf borderId="7" fillId="0" fontId="15" numFmtId="4" xfId="0" applyAlignment="1" applyBorder="1" applyFont="1" applyNumberFormat="1">
      <alignment horizontal="center" vertical="center"/>
    </xf>
    <xf borderId="56" fillId="9" fontId="12" numFmtId="0" xfId="0" applyAlignment="1" applyBorder="1" applyFont="1">
      <alignment vertical="center"/>
    </xf>
    <xf borderId="57" fillId="0" fontId="4" numFmtId="0" xfId="0" applyAlignment="1" applyBorder="1" applyFont="1">
      <alignment vertical="center"/>
    </xf>
    <xf borderId="10" fillId="9" fontId="15" numFmtId="0" xfId="0" applyAlignment="1" applyBorder="1" applyFont="1">
      <alignment vertical="center"/>
    </xf>
    <xf borderId="10" fillId="9" fontId="15" numFmtId="0" xfId="0" applyAlignment="1" applyBorder="1" applyFont="1">
      <alignment horizontal="center" vertical="center"/>
    </xf>
    <xf borderId="10" fillId="9" fontId="15" numFmtId="1" xfId="0" applyAlignment="1" applyBorder="1" applyFont="1" applyNumberFormat="1">
      <alignment horizontal="center" vertical="center"/>
    </xf>
    <xf borderId="10" fillId="9" fontId="15" numFmtId="10" xfId="0" applyAlignment="1" applyBorder="1" applyFont="1" applyNumberFormat="1">
      <alignment vertical="top"/>
    </xf>
    <xf borderId="7" fillId="0" fontId="15" numFmtId="9" xfId="0" applyAlignment="1" applyBorder="1" applyFont="1" applyNumberFormat="1">
      <alignment horizontal="left" vertical="top"/>
    </xf>
    <xf borderId="44" fillId="0" fontId="15" numFmtId="0" xfId="0" applyAlignment="1" applyBorder="1" applyFont="1">
      <alignment vertical="center"/>
    </xf>
    <xf borderId="5" fillId="0" fontId="24" numFmtId="166" xfId="0" applyAlignment="1" applyBorder="1" applyFont="1" applyNumberFormat="1">
      <alignment horizontal="center" vertical="center"/>
    </xf>
    <xf borderId="3" fillId="0" fontId="15" numFmtId="166" xfId="0" applyAlignment="1" applyBorder="1" applyFont="1" applyNumberFormat="1">
      <alignment horizontal="center" vertical="center"/>
    </xf>
    <xf borderId="7" fillId="2" fontId="15" numFmtId="0" xfId="0" applyAlignment="1" applyBorder="1" applyFont="1">
      <alignment horizontal="left" vertical="bottom"/>
    </xf>
    <xf borderId="7" fillId="2" fontId="15" numFmtId="0" xfId="0" applyAlignment="1" applyBorder="1" applyFont="1">
      <alignment horizontal="left" vertical="top"/>
    </xf>
    <xf borderId="7" fillId="2" fontId="15" numFmtId="10" xfId="0" applyAlignment="1" applyBorder="1" applyFont="1" applyNumberFormat="1">
      <alignment horizontal="left" vertical="top"/>
    </xf>
    <xf borderId="7" fillId="13" fontId="15" numFmtId="0" xfId="0" applyAlignment="1" applyBorder="1" applyFont="1">
      <alignment horizontal="left" vertical="bottom"/>
    </xf>
    <xf borderId="7" fillId="13" fontId="15" numFmtId="0" xfId="0" applyAlignment="1" applyBorder="1" applyFont="1">
      <alignment horizontal="left" vertical="top"/>
    </xf>
    <xf borderId="7" fillId="13" fontId="15" numFmtId="10" xfId="0" applyAlignment="1" applyBorder="1" applyFont="1" applyNumberFormat="1">
      <alignment horizontal="left" vertical="bottom"/>
    </xf>
    <xf borderId="49" fillId="0" fontId="15" numFmtId="1" xfId="0" applyAlignment="1" applyBorder="1" applyFont="1" applyNumberFormat="1">
      <alignment horizontal="center" vertical="bottom"/>
    </xf>
    <xf borderId="0" fillId="0" fontId="15" numFmtId="1" xfId="0" applyAlignment="1" applyFont="1" applyNumberFormat="1">
      <alignment horizontal="center" vertical="bottom"/>
    </xf>
    <xf borderId="1" fillId="0" fontId="15" numFmtId="1" xfId="0" applyAlignment="1" applyBorder="1" applyFont="1" applyNumberFormat="1">
      <alignment horizontal="center" vertical="bottom"/>
    </xf>
    <xf borderId="3" fillId="0" fontId="15" numFmtId="167" xfId="0" applyAlignment="1" applyBorder="1" applyFont="1" applyNumberFormat="1">
      <alignment horizontal="center" vertical="center"/>
    </xf>
    <xf borderId="2" fillId="0" fontId="2" numFmtId="0" xfId="0" applyAlignment="1" applyBorder="1" applyFont="1">
      <alignment horizontal="center" vertical="bottom"/>
    </xf>
    <xf borderId="2" fillId="0" fontId="2" numFmtId="0" xfId="0" applyAlignment="1" applyBorder="1" applyFont="1">
      <alignment horizontal="center" vertical="center"/>
    </xf>
    <xf borderId="3" fillId="0" fontId="2" numFmtId="0" xfId="0" applyAlignment="1" applyBorder="1" applyFont="1">
      <alignment horizontal="center" vertical="center"/>
    </xf>
    <xf borderId="7" fillId="0" fontId="2" numFmtId="0" xfId="0" applyAlignment="1" applyBorder="1" applyFont="1">
      <alignment horizontal="center" vertical="center"/>
    </xf>
    <xf borderId="7" fillId="0" fontId="2" numFmtId="0" xfId="0" applyAlignment="1" applyBorder="1" applyFont="1">
      <alignment shrinkToFit="0" vertical="bottom" wrapText="1"/>
    </xf>
    <xf borderId="7" fillId="0" fontId="2" numFmtId="9" xfId="0" applyAlignment="1" applyBorder="1" applyFont="1" applyNumberFormat="1">
      <alignment horizontal="center" vertical="center"/>
    </xf>
    <xf borderId="7" fillId="3" fontId="2" numFmtId="0" xfId="0" applyAlignment="1" applyBorder="1" applyFont="1">
      <alignment horizontal="center" vertical="center"/>
    </xf>
    <xf borderId="7" fillId="0" fontId="2" numFmtId="0" xfId="0" applyAlignment="1" applyBorder="1" applyFont="1">
      <alignment horizontal="center" readingOrder="0" vertical="center"/>
    </xf>
    <xf borderId="7" fillId="3" fontId="2" numFmtId="0" xfId="0" applyAlignment="1" applyBorder="1" applyFont="1">
      <alignment horizontal="center" readingOrder="0" vertical="center"/>
    </xf>
    <xf borderId="7" fillId="3" fontId="23" numFmtId="0" xfId="0" applyAlignment="1" applyBorder="1" applyFont="1">
      <alignment horizontal="center" vertical="center"/>
    </xf>
    <xf borderId="7" fillId="3" fontId="12" numFmtId="0" xfId="0" applyAlignment="1" applyBorder="1" applyFont="1">
      <alignment horizontal="center" vertical="center"/>
    </xf>
    <xf borderId="7" fillId="0" fontId="23" numFmtId="0" xfId="0" applyAlignment="1" applyBorder="1" applyFont="1">
      <alignment horizontal="center" vertical="center"/>
    </xf>
    <xf borderId="7" fillId="0" fontId="2"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customschemas.google.com/relationships/workbookmetadata" Target="metadata"/><Relationship Id="rId14" Type="http://schemas.openxmlformats.org/officeDocument/2006/relationships/worksheet" Target="worksheets/sheet1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radarChart>
        <c:radarStyle val="marker"/>
        <c:ser>
          <c:idx val="0"/>
          <c:order val="0"/>
          <c:spPr>
            <a:ln cmpd="sng">
              <a:solidFill>
                <a:srgbClr val="4F81BD"/>
              </a:solidFill>
            </a:ln>
          </c:spPr>
          <c:marker>
            <c:symbol val="none"/>
          </c:marker>
          <c:cat>
            <c:strRef>
              <c:f>' chart mutu'!$B$3:$B$5</c:f>
            </c:strRef>
          </c:cat>
          <c:val>
            <c:numRef>
              <c:f>' chart mutu'!$C$3:$C$5</c:f>
              <c:numCache/>
            </c:numRef>
          </c:val>
          <c:smooth val="1"/>
        </c:ser>
        <c:axId val="2138978005"/>
        <c:axId val="1969532942"/>
      </c:radarChart>
      <c:catAx>
        <c:axId val="213897800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69532942"/>
      </c:catAx>
      <c:valAx>
        <c:axId val="196953294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138978005"/>
      </c:valAx>
    </c:plotArea>
    <c:legend>
      <c:legendPos val="r"/>
      <c:overlay val="0"/>
      <c:txPr>
        <a:bodyPr/>
        <a:lstStyle/>
        <a:p>
          <a:pPr lvl="0">
            <a:defRPr b="0" i="0">
              <a:solidFill>
                <a:srgbClr val="1A1A1A"/>
              </a:solidFill>
              <a:latin typeface="+mn-lt"/>
            </a:defRPr>
          </a:pPr>
        </a:p>
      </c:txPr>
    </c:legend>
  </c:chart>
  <c:spPr>
    <a:solidFill>
      <a:srgbClr val="FFFFFF"/>
    </a:solidFill>
  </c:spPr>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000000"/>
                </a:solidFill>
                <a:latin typeface="+mn-lt"/>
              </a:defRPr>
            </a:pPr>
            <a:r>
              <a:rPr b="1" i="0" sz="1400">
                <a:solidFill>
                  <a:srgbClr val="000000"/>
                </a:solidFill>
                <a:latin typeface="+mn-lt"/>
              </a:rPr>
              <a:t>KINERJA ADMINISTRASI DAN MANAJEMEN</a:t>
            </a:r>
          </a:p>
        </c:rich>
      </c:tx>
      <c:overlay val="0"/>
    </c:title>
    <c:plotArea>
      <c:layout/>
      <c:radarChart>
        <c:radarStyle val="marker"/>
        <c:ser>
          <c:idx val="0"/>
          <c:order val="0"/>
          <c:spPr>
            <a:ln cmpd="sng">
              <a:solidFill>
                <a:srgbClr val="4F81BD"/>
              </a:solidFill>
            </a:ln>
          </c:spPr>
          <c:marker>
            <c:symbol val="none"/>
          </c:marker>
          <c:cat>
            <c:strRef>
              <c:f>' chart manajemen'!$B$3:$B$8</c:f>
            </c:strRef>
          </c:cat>
          <c:val>
            <c:numRef>
              <c:f>' chart manajemen'!$C$3:$C$8</c:f>
              <c:numCache/>
            </c:numRef>
          </c:val>
          <c:smooth val="1"/>
        </c:ser>
        <c:ser>
          <c:idx val="1"/>
          <c:order val="1"/>
          <c:spPr>
            <a:ln cmpd="sng">
              <a:solidFill>
                <a:srgbClr val="C0504D"/>
              </a:solidFill>
            </a:ln>
          </c:spPr>
          <c:marker>
            <c:symbol val="none"/>
          </c:marker>
          <c:cat>
            <c:strRef>
              <c:f>' chart manajemen'!$B$3:$B$8</c:f>
            </c:strRef>
          </c:cat>
          <c:val>
            <c:numRef>
              <c:f>' chart manajemen'!$D$3:$D$8</c:f>
              <c:numCache/>
            </c:numRef>
          </c:val>
          <c:smooth val="1"/>
        </c:ser>
        <c:axId val="2124826799"/>
        <c:axId val="1357535426"/>
      </c:radarChart>
      <c:catAx>
        <c:axId val="212482679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357535426"/>
      </c:catAx>
      <c:valAx>
        <c:axId val="135753542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124826799"/>
      </c:valAx>
    </c:plotArea>
    <c:legend>
      <c:legendPos val="r"/>
      <c:overlay val="0"/>
      <c:txPr>
        <a:bodyPr/>
        <a:lstStyle/>
        <a:p>
          <a:pPr lvl="0">
            <a:defRPr b="0" i="0">
              <a:solidFill>
                <a:srgbClr val="1A1A1A"/>
              </a:solidFill>
              <a:latin typeface="+mn-lt"/>
            </a:defRPr>
          </a:pPr>
        </a:p>
      </c:txPr>
    </c:legend>
  </c:chart>
  <c:spPr>
    <a:solidFill>
      <a:srgbClr val="FFFFFF"/>
    </a:solidFill>
  </c:spPr>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000000"/>
                </a:solidFill>
                <a:latin typeface="+mn-lt"/>
              </a:defRPr>
            </a:pPr>
            <a:r>
              <a:rPr b="1" i="0" sz="1800">
                <a:solidFill>
                  <a:srgbClr val="000000"/>
                </a:solidFill>
                <a:latin typeface="+mn-lt"/>
              </a:rPr>
              <a:t>KINERJA UKM ESENSIAL</a:t>
            </a:r>
          </a:p>
        </c:rich>
      </c:tx>
      <c:overlay val="0"/>
    </c:title>
    <c:plotArea>
      <c:layout/>
      <c:radarChart>
        <c:radarStyle val="marker"/>
        <c:ser>
          <c:idx val="0"/>
          <c:order val="0"/>
          <c:spPr>
            <a:ln cmpd="sng">
              <a:solidFill>
                <a:srgbClr val="4F81BD"/>
              </a:solidFill>
            </a:ln>
          </c:spPr>
          <c:marker>
            <c:symbol val="none"/>
          </c:marker>
          <c:cat>
            <c:strRef>
              <c:f>' chart UKM esen'!$F$3:$F$8</c:f>
            </c:strRef>
          </c:cat>
          <c:val>
            <c:numRef>
              <c:f>' chart UKM esen'!$G$3:$G$8</c:f>
              <c:numCache/>
            </c:numRef>
          </c:val>
          <c:smooth val="1"/>
        </c:ser>
        <c:ser>
          <c:idx val="1"/>
          <c:order val="1"/>
          <c:spPr>
            <a:ln cmpd="sng">
              <a:solidFill>
                <a:srgbClr val="C0504D"/>
              </a:solidFill>
            </a:ln>
          </c:spPr>
          <c:marker>
            <c:symbol val="none"/>
          </c:marker>
          <c:cat>
            <c:strRef>
              <c:f>' chart UKM esen'!$F$3:$F$8</c:f>
            </c:strRef>
          </c:cat>
          <c:val>
            <c:numRef>
              <c:f>' chart UKM esen'!$H$3:$H$8</c:f>
              <c:numCache/>
            </c:numRef>
          </c:val>
          <c:smooth val="1"/>
        </c:ser>
        <c:axId val="2092605918"/>
        <c:axId val="719371730"/>
      </c:radarChart>
      <c:catAx>
        <c:axId val="209260591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719371730"/>
      </c:catAx>
      <c:valAx>
        <c:axId val="71937173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092605918"/>
      </c:valAx>
    </c:plotArea>
    <c:legend>
      <c:legendPos val="r"/>
      <c:overlay val="0"/>
      <c:txPr>
        <a:bodyPr/>
        <a:lstStyle/>
        <a:p>
          <a:pPr lvl="0">
            <a:defRPr b="0" i="0">
              <a:solidFill>
                <a:srgbClr val="1A1A1A"/>
              </a:solidFill>
              <a:latin typeface="+mn-lt"/>
            </a:defRPr>
          </a:pPr>
        </a:p>
      </c:txPr>
    </c:legend>
  </c:chart>
  <c:spPr>
    <a:solidFill>
      <a:srgbClr val="FFFFFF"/>
    </a:solidFill>
  </c:spPr>
</c:chartSpac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323850</xdr:colOff>
      <xdr:row>6</xdr:row>
      <xdr:rowOff>9525</xdr:rowOff>
    </xdr:from>
    <xdr:ext cx="2819400" cy="2943225"/>
    <xdr:graphicFrame>
      <xdr:nvGraphicFramePr>
        <xdr:cNvPr id="412402303" name="Chart 1"/>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190500</xdr:colOff>
      <xdr:row>9</xdr:row>
      <xdr:rowOff>0</xdr:rowOff>
    </xdr:from>
    <xdr:ext cx="3962400" cy="4086225"/>
    <xdr:graphicFrame>
      <xdr:nvGraphicFramePr>
        <xdr:cNvPr id="2120517253" name="Chart 2"/>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142875</xdr:colOff>
      <xdr:row>9</xdr:row>
      <xdr:rowOff>0</xdr:rowOff>
    </xdr:from>
    <xdr:ext cx="3914775" cy="4162425"/>
    <xdr:graphicFrame>
      <xdr:nvGraphicFramePr>
        <xdr:cNvPr id="1109615092" name="Chart 3"/>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4.57"/>
    <col customWidth="1" min="2" max="2" width="18.86"/>
    <col customWidth="1" min="3" max="3" width="29.14"/>
    <col customWidth="1" min="4" max="4" width="13.29"/>
    <col customWidth="1" min="5" max="5" width="13.71"/>
    <col customWidth="1" min="6" max="6" width="14.0"/>
    <col customWidth="1" min="7" max="7" width="14.14"/>
    <col customWidth="1" min="8" max="8" width="11.14"/>
    <col customWidth="1" min="9" max="26" width="8.0"/>
  </cols>
  <sheetData>
    <row r="1" ht="14.25" customHeight="1">
      <c r="A1" s="1" t="s">
        <v>0</v>
      </c>
      <c r="I1" s="2"/>
      <c r="J1" s="2"/>
      <c r="K1" s="2"/>
      <c r="L1" s="2"/>
      <c r="M1" s="2"/>
      <c r="N1" s="2"/>
      <c r="O1" s="2"/>
      <c r="P1" s="2"/>
      <c r="Q1" s="2"/>
      <c r="R1" s="2"/>
      <c r="S1" s="2"/>
      <c r="T1" s="2"/>
      <c r="U1" s="2"/>
      <c r="V1" s="2"/>
      <c r="W1" s="2"/>
      <c r="X1" s="2"/>
      <c r="Y1" s="2"/>
      <c r="Z1" s="2"/>
    </row>
    <row r="2" ht="18.0" customHeight="1">
      <c r="A2" s="3"/>
      <c r="B2" s="4"/>
      <c r="C2" s="4"/>
      <c r="D2" s="4"/>
      <c r="E2" s="4"/>
      <c r="F2" s="4"/>
      <c r="G2" s="4"/>
      <c r="H2" s="5"/>
      <c r="I2" s="2"/>
      <c r="J2" s="2"/>
      <c r="K2" s="2"/>
      <c r="L2" s="2"/>
      <c r="M2" s="2"/>
      <c r="N2" s="2"/>
      <c r="O2" s="2"/>
      <c r="P2" s="2"/>
      <c r="Q2" s="2"/>
      <c r="R2" s="2"/>
      <c r="S2" s="2"/>
      <c r="T2" s="2"/>
      <c r="U2" s="2"/>
      <c r="V2" s="2"/>
      <c r="W2" s="2"/>
      <c r="X2" s="2"/>
      <c r="Y2" s="2"/>
      <c r="Z2" s="2"/>
    </row>
    <row r="3" ht="18.75" customHeight="1">
      <c r="A3" s="6" t="s">
        <v>1</v>
      </c>
      <c r="B3" s="6" t="s">
        <v>2</v>
      </c>
      <c r="C3" s="6" t="s">
        <v>3</v>
      </c>
      <c r="D3" s="7" t="s">
        <v>4</v>
      </c>
      <c r="E3" s="8"/>
      <c r="F3" s="8"/>
      <c r="G3" s="9"/>
      <c r="H3" s="10" t="s">
        <v>5</v>
      </c>
      <c r="I3" s="2"/>
      <c r="J3" s="2"/>
      <c r="K3" s="2"/>
      <c r="L3" s="2"/>
      <c r="M3" s="2"/>
      <c r="N3" s="2"/>
      <c r="O3" s="2"/>
      <c r="P3" s="2"/>
      <c r="Q3" s="2"/>
      <c r="R3" s="2"/>
      <c r="S3" s="2"/>
      <c r="T3" s="2"/>
      <c r="U3" s="2"/>
      <c r="V3" s="2"/>
      <c r="W3" s="2"/>
      <c r="X3" s="2"/>
      <c r="Y3" s="2"/>
      <c r="Z3" s="2"/>
    </row>
    <row r="4" ht="27.75" customHeight="1">
      <c r="A4" s="11"/>
      <c r="B4" s="11"/>
      <c r="C4" s="11"/>
      <c r="D4" s="12" t="s">
        <v>6</v>
      </c>
      <c r="E4" s="12" t="s">
        <v>7</v>
      </c>
      <c r="F4" s="12" t="s">
        <v>8</v>
      </c>
      <c r="G4" s="12" t="s">
        <v>9</v>
      </c>
      <c r="H4" s="11"/>
      <c r="I4" s="2"/>
      <c r="J4" s="2"/>
      <c r="K4" s="2"/>
      <c r="L4" s="2"/>
      <c r="M4" s="2"/>
      <c r="N4" s="2"/>
      <c r="O4" s="2"/>
      <c r="P4" s="2"/>
      <c r="Q4" s="2"/>
      <c r="R4" s="2"/>
      <c r="S4" s="2"/>
      <c r="T4" s="2"/>
      <c r="U4" s="2"/>
      <c r="V4" s="2"/>
      <c r="W4" s="2"/>
      <c r="X4" s="2"/>
      <c r="Y4" s="2"/>
      <c r="Z4" s="2"/>
    </row>
    <row r="5" ht="21.75" customHeight="1">
      <c r="A5" s="12" t="s">
        <v>10</v>
      </c>
      <c r="B5" s="12" t="s">
        <v>11</v>
      </c>
      <c r="C5" s="12" t="s">
        <v>12</v>
      </c>
      <c r="D5" s="12" t="s">
        <v>13</v>
      </c>
      <c r="E5" s="12" t="s">
        <v>14</v>
      </c>
      <c r="F5" s="12" t="s">
        <v>15</v>
      </c>
      <c r="G5" s="12" t="s">
        <v>16</v>
      </c>
      <c r="H5" s="12" t="s">
        <v>17</v>
      </c>
      <c r="I5" s="2"/>
      <c r="J5" s="2"/>
      <c r="K5" s="2"/>
      <c r="L5" s="2"/>
      <c r="M5" s="2"/>
      <c r="N5" s="2"/>
      <c r="O5" s="2"/>
      <c r="P5" s="2"/>
      <c r="Q5" s="2"/>
      <c r="R5" s="2"/>
      <c r="S5" s="2"/>
      <c r="T5" s="2"/>
      <c r="U5" s="2"/>
      <c r="V5" s="2"/>
      <c r="W5" s="2"/>
      <c r="X5" s="2"/>
      <c r="Y5" s="2"/>
      <c r="Z5" s="2"/>
    </row>
    <row r="6" ht="19.5" customHeight="1">
      <c r="A6" s="13" t="s">
        <v>18</v>
      </c>
      <c r="B6" s="14"/>
      <c r="C6" s="15"/>
      <c r="D6" s="16"/>
      <c r="E6" s="16"/>
      <c r="F6" s="16"/>
      <c r="G6" s="16"/>
      <c r="H6" s="17"/>
      <c r="I6" s="2"/>
      <c r="J6" s="2"/>
      <c r="K6" s="2"/>
      <c r="L6" s="2"/>
      <c r="M6" s="2"/>
      <c r="N6" s="2"/>
      <c r="O6" s="2"/>
      <c r="P6" s="2"/>
      <c r="Q6" s="2"/>
      <c r="R6" s="2"/>
      <c r="S6" s="2"/>
      <c r="T6" s="2"/>
      <c r="U6" s="2"/>
      <c r="V6" s="2"/>
      <c r="W6" s="2"/>
      <c r="X6" s="2"/>
      <c r="Y6" s="2"/>
      <c r="Z6" s="2"/>
    </row>
    <row r="7" ht="35.25" customHeight="1">
      <c r="A7" s="18"/>
      <c r="B7" s="19" t="s">
        <v>19</v>
      </c>
      <c r="C7" s="20"/>
      <c r="D7" s="21"/>
      <c r="E7" s="21"/>
      <c r="F7" s="21"/>
      <c r="G7" s="21"/>
      <c r="H7" s="22"/>
      <c r="I7" s="23"/>
      <c r="J7" s="23"/>
      <c r="K7" s="23"/>
      <c r="L7" s="23"/>
      <c r="M7" s="23"/>
      <c r="N7" s="23"/>
      <c r="O7" s="23"/>
      <c r="P7" s="23"/>
      <c r="Q7" s="23"/>
      <c r="R7" s="23"/>
      <c r="S7" s="23"/>
      <c r="T7" s="23"/>
      <c r="U7" s="23"/>
      <c r="V7" s="23"/>
      <c r="W7" s="23"/>
      <c r="X7" s="23"/>
      <c r="Y7" s="23"/>
      <c r="Z7" s="23"/>
    </row>
    <row r="8" ht="153.75" customHeight="1">
      <c r="A8" s="24"/>
      <c r="B8" s="25" t="s">
        <v>20</v>
      </c>
      <c r="C8" s="24" t="s">
        <v>21</v>
      </c>
      <c r="D8" s="26" t="s">
        <v>22</v>
      </c>
      <c r="E8" s="26" t="s">
        <v>23</v>
      </c>
      <c r="F8" s="26" t="s">
        <v>24</v>
      </c>
      <c r="G8" s="26" t="s">
        <v>25</v>
      </c>
      <c r="H8" s="27">
        <v>10.0</v>
      </c>
      <c r="I8" s="2"/>
      <c r="J8" s="2"/>
      <c r="K8" s="2"/>
      <c r="L8" s="2"/>
      <c r="M8" s="2"/>
      <c r="N8" s="2"/>
      <c r="O8" s="2"/>
      <c r="P8" s="2"/>
      <c r="Q8" s="2"/>
      <c r="R8" s="2"/>
      <c r="S8" s="2"/>
      <c r="T8" s="2"/>
      <c r="U8" s="2"/>
      <c r="V8" s="2"/>
      <c r="W8" s="2"/>
      <c r="X8" s="2"/>
      <c r="Y8" s="2"/>
      <c r="Z8" s="2"/>
    </row>
    <row r="9" ht="188.25" customHeight="1">
      <c r="A9" s="24"/>
      <c r="B9" s="24" t="s">
        <v>26</v>
      </c>
      <c r="C9" s="24" t="s">
        <v>27</v>
      </c>
      <c r="D9" s="26" t="s">
        <v>28</v>
      </c>
      <c r="E9" s="26" t="s">
        <v>29</v>
      </c>
      <c r="F9" s="26" t="s">
        <v>30</v>
      </c>
      <c r="G9" s="26" t="s">
        <v>31</v>
      </c>
      <c r="H9" s="27">
        <v>10.0</v>
      </c>
      <c r="I9" s="2"/>
      <c r="J9" s="2"/>
      <c r="K9" s="2"/>
      <c r="L9" s="2"/>
      <c r="M9" s="2"/>
      <c r="N9" s="2"/>
      <c r="O9" s="2"/>
      <c r="P9" s="2"/>
      <c r="Q9" s="2"/>
      <c r="R9" s="2"/>
      <c r="S9" s="2"/>
      <c r="T9" s="2"/>
      <c r="U9" s="2"/>
      <c r="V9" s="2"/>
      <c r="W9" s="2"/>
      <c r="X9" s="2"/>
      <c r="Y9" s="2"/>
      <c r="Z9" s="2"/>
    </row>
    <row r="10" ht="183.75" customHeight="1">
      <c r="A10" s="24"/>
      <c r="B10" s="24" t="s">
        <v>32</v>
      </c>
      <c r="C10" s="24" t="s">
        <v>33</v>
      </c>
      <c r="D10" s="26" t="s">
        <v>34</v>
      </c>
      <c r="E10" s="26" t="s">
        <v>35</v>
      </c>
      <c r="F10" s="26" t="s">
        <v>36</v>
      </c>
      <c r="G10" s="26" t="s">
        <v>37</v>
      </c>
      <c r="H10" s="27">
        <v>10.0</v>
      </c>
      <c r="I10" s="2"/>
      <c r="J10" s="2"/>
      <c r="K10" s="2"/>
      <c r="L10" s="2"/>
      <c r="M10" s="2"/>
      <c r="N10" s="2"/>
      <c r="O10" s="2"/>
      <c r="P10" s="2"/>
      <c r="Q10" s="2"/>
      <c r="R10" s="2"/>
      <c r="S10" s="2"/>
      <c r="T10" s="2"/>
      <c r="U10" s="2"/>
      <c r="V10" s="2"/>
      <c r="W10" s="2"/>
      <c r="X10" s="2"/>
      <c r="Y10" s="2"/>
      <c r="Z10" s="2"/>
    </row>
    <row r="11" ht="201.0" customHeight="1">
      <c r="A11" s="24"/>
      <c r="B11" s="24" t="s">
        <v>38</v>
      </c>
      <c r="C11" s="24" t="s">
        <v>39</v>
      </c>
      <c r="D11" s="26" t="s">
        <v>40</v>
      </c>
      <c r="E11" s="26" t="s">
        <v>41</v>
      </c>
      <c r="F11" s="26" t="s">
        <v>42</v>
      </c>
      <c r="G11" s="26" t="s">
        <v>43</v>
      </c>
      <c r="H11" s="27">
        <v>10.0</v>
      </c>
      <c r="I11" s="2"/>
      <c r="J11" s="2"/>
      <c r="K11" s="2"/>
      <c r="L11" s="2"/>
      <c r="M11" s="2"/>
      <c r="N11" s="2"/>
      <c r="O11" s="2"/>
      <c r="P11" s="2"/>
      <c r="Q11" s="2"/>
      <c r="R11" s="2"/>
      <c r="S11" s="2"/>
      <c r="T11" s="2"/>
      <c r="U11" s="2"/>
      <c r="V11" s="2"/>
      <c r="W11" s="2"/>
      <c r="X11" s="2"/>
      <c r="Y11" s="2"/>
      <c r="Z11" s="2"/>
    </row>
    <row r="12" ht="120.0" customHeight="1">
      <c r="A12" s="24"/>
      <c r="B12" s="24" t="s">
        <v>44</v>
      </c>
      <c r="C12" s="24" t="s">
        <v>45</v>
      </c>
      <c r="D12" s="26" t="s">
        <v>40</v>
      </c>
      <c r="E12" s="26" t="s">
        <v>41</v>
      </c>
      <c r="F12" s="26" t="s">
        <v>46</v>
      </c>
      <c r="G12" s="26" t="s">
        <v>47</v>
      </c>
      <c r="H12" s="27">
        <v>10.0</v>
      </c>
      <c r="I12" s="2"/>
      <c r="J12" s="2"/>
      <c r="K12" s="2"/>
      <c r="L12" s="2"/>
      <c r="M12" s="2"/>
      <c r="N12" s="2"/>
      <c r="O12" s="2"/>
      <c r="P12" s="2"/>
      <c r="Q12" s="2"/>
      <c r="R12" s="2"/>
      <c r="S12" s="2"/>
      <c r="T12" s="2"/>
      <c r="U12" s="2"/>
      <c r="V12" s="2"/>
      <c r="W12" s="2"/>
      <c r="X12" s="2"/>
      <c r="Y12" s="2"/>
      <c r="Z12" s="2"/>
    </row>
    <row r="13" ht="165.75" customHeight="1">
      <c r="A13" s="24"/>
      <c r="B13" s="24" t="s">
        <v>48</v>
      </c>
      <c r="C13" s="24" t="s">
        <v>49</v>
      </c>
      <c r="D13" s="26" t="s">
        <v>50</v>
      </c>
      <c r="E13" s="26" t="s">
        <v>51</v>
      </c>
      <c r="F13" s="26" t="s">
        <v>52</v>
      </c>
      <c r="G13" s="26" t="s">
        <v>53</v>
      </c>
      <c r="H13" s="27">
        <v>10.0</v>
      </c>
      <c r="I13" s="2"/>
      <c r="J13" s="2"/>
      <c r="K13" s="2"/>
      <c r="L13" s="2"/>
      <c r="M13" s="2"/>
      <c r="N13" s="2"/>
      <c r="O13" s="2"/>
      <c r="P13" s="2"/>
      <c r="Q13" s="2"/>
      <c r="R13" s="2"/>
      <c r="S13" s="2"/>
      <c r="T13" s="2"/>
      <c r="U13" s="2"/>
      <c r="V13" s="2"/>
      <c r="W13" s="2"/>
      <c r="X13" s="2"/>
      <c r="Y13" s="2"/>
      <c r="Z13" s="2"/>
    </row>
    <row r="14" ht="171.0" customHeight="1">
      <c r="A14" s="24"/>
      <c r="B14" s="24" t="s">
        <v>54</v>
      </c>
      <c r="C14" s="24" t="s">
        <v>55</v>
      </c>
      <c r="D14" s="26" t="s">
        <v>56</v>
      </c>
      <c r="E14" s="26" t="s">
        <v>57</v>
      </c>
      <c r="F14" s="26" t="s">
        <v>58</v>
      </c>
      <c r="G14" s="26" t="s">
        <v>59</v>
      </c>
      <c r="H14" s="27">
        <v>10.0</v>
      </c>
      <c r="I14" s="2"/>
      <c r="J14" s="2"/>
      <c r="K14" s="2"/>
      <c r="L14" s="2"/>
      <c r="M14" s="2"/>
      <c r="N14" s="2"/>
      <c r="O14" s="2"/>
      <c r="P14" s="2"/>
      <c r="Q14" s="2"/>
      <c r="R14" s="2"/>
      <c r="S14" s="2"/>
      <c r="T14" s="2"/>
      <c r="U14" s="2"/>
      <c r="V14" s="2"/>
      <c r="W14" s="2"/>
      <c r="X14" s="2"/>
      <c r="Y14" s="2"/>
      <c r="Z14" s="2"/>
    </row>
    <row r="15" ht="137.25" customHeight="1">
      <c r="A15" s="24"/>
      <c r="B15" s="24" t="s">
        <v>60</v>
      </c>
      <c r="C15" s="24" t="s">
        <v>61</v>
      </c>
      <c r="D15" s="26" t="s">
        <v>62</v>
      </c>
      <c r="E15" s="26" t="s">
        <v>63</v>
      </c>
      <c r="F15" s="26" t="s">
        <v>64</v>
      </c>
      <c r="G15" s="26" t="s">
        <v>65</v>
      </c>
      <c r="H15" s="27">
        <v>10.0</v>
      </c>
      <c r="I15" s="2"/>
      <c r="J15" s="2"/>
      <c r="K15" s="2"/>
      <c r="L15" s="2"/>
      <c r="M15" s="2"/>
      <c r="N15" s="2"/>
      <c r="O15" s="2"/>
      <c r="P15" s="2"/>
      <c r="Q15" s="2"/>
      <c r="R15" s="2"/>
      <c r="S15" s="2"/>
      <c r="T15" s="2"/>
      <c r="U15" s="2"/>
      <c r="V15" s="2"/>
      <c r="W15" s="2"/>
      <c r="X15" s="2"/>
      <c r="Y15" s="2"/>
      <c r="Z15" s="2"/>
    </row>
    <row r="16" ht="121.5" customHeight="1">
      <c r="A16" s="24"/>
      <c r="B16" s="24" t="s">
        <v>66</v>
      </c>
      <c r="C16" s="24" t="s">
        <v>67</v>
      </c>
      <c r="D16" s="26" t="s">
        <v>68</v>
      </c>
      <c r="E16" s="26" t="s">
        <v>69</v>
      </c>
      <c r="F16" s="26" t="s">
        <v>70</v>
      </c>
      <c r="G16" s="26" t="s">
        <v>71</v>
      </c>
      <c r="H16" s="27">
        <v>10.0</v>
      </c>
      <c r="I16" s="2"/>
      <c r="J16" s="2"/>
      <c r="K16" s="2"/>
      <c r="L16" s="2"/>
      <c r="M16" s="2"/>
      <c r="N16" s="2"/>
      <c r="O16" s="2"/>
      <c r="P16" s="2"/>
      <c r="Q16" s="2"/>
      <c r="R16" s="2"/>
      <c r="S16" s="2"/>
      <c r="T16" s="2"/>
      <c r="U16" s="2"/>
      <c r="V16" s="2"/>
      <c r="W16" s="2"/>
      <c r="X16" s="2"/>
      <c r="Y16" s="2"/>
      <c r="Z16" s="2"/>
    </row>
    <row r="17" ht="156.75" customHeight="1">
      <c r="A17" s="24"/>
      <c r="B17" s="24" t="s">
        <v>72</v>
      </c>
      <c r="C17" s="24" t="s">
        <v>73</v>
      </c>
      <c r="D17" s="26" t="s">
        <v>74</v>
      </c>
      <c r="E17" s="26" t="s">
        <v>75</v>
      </c>
      <c r="F17" s="26" t="s">
        <v>76</v>
      </c>
      <c r="G17" s="26" t="s">
        <v>77</v>
      </c>
      <c r="H17" s="27">
        <v>10.0</v>
      </c>
      <c r="I17" s="2"/>
      <c r="J17" s="2"/>
      <c r="K17" s="2"/>
      <c r="L17" s="2"/>
      <c r="M17" s="2"/>
      <c r="N17" s="2"/>
      <c r="O17" s="2"/>
      <c r="P17" s="2"/>
      <c r="Q17" s="2"/>
      <c r="R17" s="2"/>
      <c r="S17" s="2"/>
      <c r="T17" s="2"/>
      <c r="U17" s="2"/>
      <c r="V17" s="2"/>
      <c r="W17" s="2"/>
      <c r="X17" s="2"/>
      <c r="Y17" s="2"/>
      <c r="Z17" s="2"/>
    </row>
    <row r="18" ht="243.75" customHeight="1">
      <c r="A18" s="24"/>
      <c r="B18" s="24" t="s">
        <v>78</v>
      </c>
      <c r="C18" s="24" t="s">
        <v>79</v>
      </c>
      <c r="D18" s="26" t="s">
        <v>80</v>
      </c>
      <c r="E18" s="26" t="s">
        <v>81</v>
      </c>
      <c r="F18" s="26" t="s">
        <v>82</v>
      </c>
      <c r="G18" s="26" t="s">
        <v>83</v>
      </c>
      <c r="H18" s="27">
        <v>10.0</v>
      </c>
      <c r="I18" s="2"/>
      <c r="J18" s="2"/>
      <c r="K18" s="2"/>
      <c r="L18" s="2"/>
      <c r="M18" s="2"/>
      <c r="N18" s="2"/>
      <c r="O18" s="2"/>
      <c r="P18" s="2"/>
      <c r="Q18" s="2"/>
      <c r="R18" s="2"/>
      <c r="S18" s="2"/>
      <c r="T18" s="2"/>
      <c r="U18" s="2"/>
      <c r="V18" s="2"/>
      <c r="W18" s="2"/>
      <c r="X18" s="2"/>
      <c r="Y18" s="2"/>
      <c r="Z18" s="2"/>
    </row>
    <row r="19" ht="137.25" customHeight="1">
      <c r="A19" s="24"/>
      <c r="B19" s="24" t="s">
        <v>84</v>
      </c>
      <c r="C19" s="24" t="s">
        <v>85</v>
      </c>
      <c r="D19" s="26" t="s">
        <v>86</v>
      </c>
      <c r="E19" s="26" t="s">
        <v>87</v>
      </c>
      <c r="F19" s="26" t="s">
        <v>88</v>
      </c>
      <c r="G19" s="26" t="s">
        <v>89</v>
      </c>
      <c r="H19" s="27">
        <v>10.0</v>
      </c>
      <c r="I19" s="2"/>
      <c r="J19" s="2"/>
      <c r="K19" s="2"/>
      <c r="L19" s="2"/>
      <c r="M19" s="2"/>
      <c r="N19" s="2"/>
      <c r="O19" s="2"/>
      <c r="P19" s="2"/>
      <c r="Q19" s="2"/>
      <c r="R19" s="2"/>
      <c r="S19" s="2"/>
      <c r="T19" s="2"/>
      <c r="U19" s="2"/>
      <c r="V19" s="2"/>
      <c r="W19" s="2"/>
      <c r="X19" s="2"/>
      <c r="Y19" s="2"/>
      <c r="Z19" s="2"/>
    </row>
    <row r="20" ht="152.25" customHeight="1">
      <c r="A20" s="24"/>
      <c r="B20" s="26" t="s">
        <v>90</v>
      </c>
      <c r="C20" s="26" t="s">
        <v>91</v>
      </c>
      <c r="D20" s="26" t="s">
        <v>92</v>
      </c>
      <c r="E20" s="26" t="s">
        <v>93</v>
      </c>
      <c r="F20" s="26" t="s">
        <v>94</v>
      </c>
      <c r="G20" s="26" t="s">
        <v>95</v>
      </c>
      <c r="H20" s="27">
        <v>10.0</v>
      </c>
      <c r="I20" s="2"/>
      <c r="J20" s="2"/>
      <c r="K20" s="2"/>
      <c r="L20" s="2"/>
      <c r="M20" s="2"/>
      <c r="N20" s="2"/>
      <c r="O20" s="2"/>
      <c r="P20" s="2"/>
      <c r="Q20" s="2"/>
      <c r="R20" s="2"/>
      <c r="S20" s="2"/>
      <c r="T20" s="2"/>
      <c r="U20" s="2"/>
      <c r="V20" s="2"/>
      <c r="W20" s="2"/>
      <c r="X20" s="2"/>
      <c r="Y20" s="2"/>
      <c r="Z20" s="2"/>
    </row>
    <row r="21" ht="146.25" customHeight="1">
      <c r="A21" s="24"/>
      <c r="B21" s="24" t="s">
        <v>96</v>
      </c>
      <c r="C21" s="24" t="s">
        <v>97</v>
      </c>
      <c r="D21" s="26" t="s">
        <v>98</v>
      </c>
      <c r="E21" s="26" t="s">
        <v>99</v>
      </c>
      <c r="F21" s="26" t="s">
        <v>100</v>
      </c>
      <c r="G21" s="26" t="s">
        <v>101</v>
      </c>
      <c r="H21" s="27">
        <v>10.0</v>
      </c>
      <c r="I21" s="2"/>
      <c r="J21" s="2"/>
      <c r="K21" s="2"/>
      <c r="L21" s="2"/>
      <c r="M21" s="2"/>
      <c r="N21" s="2"/>
      <c r="O21" s="2"/>
      <c r="P21" s="2"/>
      <c r="Q21" s="2"/>
      <c r="R21" s="2"/>
      <c r="S21" s="2"/>
      <c r="T21" s="2"/>
      <c r="U21" s="2"/>
      <c r="V21" s="2"/>
      <c r="W21" s="2"/>
      <c r="X21" s="2"/>
      <c r="Y21" s="2"/>
      <c r="Z21" s="2"/>
    </row>
    <row r="22" ht="188.25" customHeight="1">
      <c r="A22" s="28"/>
      <c r="B22" s="24" t="s">
        <v>102</v>
      </c>
      <c r="C22" s="24" t="s">
        <v>103</v>
      </c>
      <c r="D22" s="26" t="s">
        <v>104</v>
      </c>
      <c r="E22" s="26" t="s">
        <v>105</v>
      </c>
      <c r="F22" s="29" t="s">
        <v>106</v>
      </c>
      <c r="G22" s="29" t="s">
        <v>107</v>
      </c>
      <c r="H22" s="27">
        <v>10.0</v>
      </c>
      <c r="I22" s="2"/>
      <c r="J22" s="2"/>
      <c r="K22" s="2"/>
      <c r="L22" s="2"/>
      <c r="M22" s="2"/>
      <c r="N22" s="2"/>
      <c r="O22" s="2"/>
      <c r="P22" s="2"/>
      <c r="Q22" s="2"/>
      <c r="R22" s="2"/>
      <c r="S22" s="2"/>
      <c r="T22" s="2"/>
      <c r="U22" s="2"/>
      <c r="V22" s="2"/>
      <c r="W22" s="2"/>
      <c r="X22" s="2"/>
      <c r="Y22" s="2"/>
      <c r="Z22" s="2"/>
    </row>
    <row r="23" ht="105.75" customHeight="1">
      <c r="A23" s="24"/>
      <c r="B23" s="24" t="s">
        <v>108</v>
      </c>
      <c r="C23" s="24" t="s">
        <v>109</v>
      </c>
      <c r="D23" s="26" t="s">
        <v>110</v>
      </c>
      <c r="E23" s="26" t="s">
        <v>111</v>
      </c>
      <c r="F23" s="26" t="s">
        <v>112</v>
      </c>
      <c r="G23" s="26" t="s">
        <v>113</v>
      </c>
      <c r="H23" s="10">
        <v>10.0</v>
      </c>
      <c r="I23" s="2"/>
      <c r="J23" s="2"/>
      <c r="K23" s="2"/>
      <c r="L23" s="2"/>
      <c r="M23" s="2"/>
      <c r="N23" s="2"/>
      <c r="O23" s="2"/>
      <c r="P23" s="2"/>
      <c r="Q23" s="2"/>
      <c r="R23" s="2"/>
      <c r="S23" s="2"/>
      <c r="T23" s="2"/>
      <c r="U23" s="2"/>
      <c r="V23" s="2"/>
      <c r="W23" s="2"/>
      <c r="X23" s="2"/>
      <c r="Y23" s="2"/>
      <c r="Z23" s="2"/>
    </row>
    <row r="24" ht="85.5" customHeight="1">
      <c r="A24" s="24"/>
      <c r="B24" s="30" t="s">
        <v>114</v>
      </c>
      <c r="C24" s="24" t="s">
        <v>115</v>
      </c>
      <c r="D24" s="26" t="s">
        <v>116</v>
      </c>
      <c r="E24" s="26" t="s">
        <v>117</v>
      </c>
      <c r="F24" s="26" t="s">
        <v>118</v>
      </c>
      <c r="G24" s="31" t="s">
        <v>119</v>
      </c>
      <c r="H24" s="27">
        <v>10.0</v>
      </c>
      <c r="I24" s="2"/>
      <c r="J24" s="2"/>
      <c r="K24" s="2"/>
      <c r="L24" s="2"/>
      <c r="M24" s="2"/>
      <c r="N24" s="2"/>
      <c r="O24" s="2"/>
      <c r="P24" s="2"/>
      <c r="Q24" s="2"/>
      <c r="R24" s="2"/>
      <c r="S24" s="2"/>
      <c r="T24" s="2"/>
      <c r="U24" s="2"/>
      <c r="V24" s="2"/>
      <c r="W24" s="2"/>
      <c r="X24" s="2"/>
      <c r="Y24" s="2"/>
      <c r="Z24" s="2"/>
    </row>
    <row r="25" ht="20.25" customHeight="1">
      <c r="A25" s="24"/>
      <c r="B25" s="32" t="s">
        <v>120</v>
      </c>
      <c r="C25" s="24"/>
      <c r="D25" s="26"/>
      <c r="E25" s="26"/>
      <c r="F25" s="26"/>
      <c r="G25" s="31"/>
      <c r="H25" s="27" t="s">
        <v>121</v>
      </c>
      <c r="I25" s="2"/>
      <c r="J25" s="2"/>
      <c r="K25" s="2"/>
      <c r="L25" s="2"/>
      <c r="M25" s="2"/>
      <c r="N25" s="2"/>
      <c r="O25" s="2"/>
      <c r="P25" s="2"/>
      <c r="Q25" s="2"/>
      <c r="R25" s="2"/>
      <c r="S25" s="2"/>
      <c r="T25" s="2"/>
      <c r="U25" s="2"/>
      <c r="V25" s="2"/>
      <c r="W25" s="2"/>
      <c r="X25" s="2"/>
      <c r="Y25" s="2"/>
      <c r="Z25" s="2"/>
    </row>
    <row r="26" ht="18.0" customHeight="1">
      <c r="A26" s="24"/>
      <c r="B26" s="33"/>
      <c r="C26" s="24"/>
      <c r="D26" s="26"/>
      <c r="E26" s="26"/>
      <c r="F26" s="26"/>
      <c r="G26" s="31"/>
      <c r="H26" s="27">
        <f>SUM(H8:H24)/17</f>
        <v>10</v>
      </c>
      <c r="I26" s="2"/>
      <c r="J26" s="2"/>
      <c r="K26" s="2"/>
      <c r="L26" s="2"/>
      <c r="M26" s="2"/>
      <c r="N26" s="2"/>
      <c r="O26" s="2"/>
      <c r="P26" s="2"/>
      <c r="Q26" s="2"/>
      <c r="R26" s="2"/>
      <c r="S26" s="2"/>
      <c r="T26" s="2"/>
      <c r="U26" s="2"/>
      <c r="V26" s="2"/>
      <c r="W26" s="2"/>
      <c r="X26" s="2"/>
      <c r="Y26" s="2"/>
      <c r="Z26" s="2"/>
    </row>
    <row r="27" ht="23.25" customHeight="1">
      <c r="A27" s="34" t="s">
        <v>122</v>
      </c>
      <c r="B27" s="8"/>
      <c r="C27" s="9"/>
      <c r="D27" s="35"/>
      <c r="E27" s="35"/>
      <c r="F27" s="35"/>
      <c r="G27" s="36"/>
      <c r="H27" s="37"/>
      <c r="I27" s="2"/>
      <c r="J27" s="2"/>
      <c r="K27" s="2"/>
      <c r="L27" s="2"/>
      <c r="M27" s="2"/>
      <c r="N27" s="2"/>
      <c r="O27" s="2"/>
      <c r="P27" s="2"/>
      <c r="Q27" s="2"/>
      <c r="R27" s="2"/>
      <c r="S27" s="2"/>
      <c r="T27" s="2"/>
      <c r="U27" s="2"/>
      <c r="V27" s="2"/>
      <c r="W27" s="2"/>
      <c r="X27" s="2"/>
      <c r="Y27" s="2"/>
      <c r="Z27" s="2"/>
    </row>
    <row r="28" ht="165.0" customHeight="1">
      <c r="A28" s="38"/>
      <c r="B28" s="26" t="s">
        <v>123</v>
      </c>
      <c r="C28" s="26" t="s">
        <v>124</v>
      </c>
      <c r="D28" s="26" t="s">
        <v>125</v>
      </c>
      <c r="E28" s="26" t="s">
        <v>126</v>
      </c>
      <c r="F28" s="26" t="s">
        <v>127</v>
      </c>
      <c r="G28" s="31" t="s">
        <v>128</v>
      </c>
      <c r="H28" s="27">
        <v>10.0</v>
      </c>
      <c r="I28" s="2"/>
      <c r="J28" s="2"/>
      <c r="K28" s="2"/>
      <c r="L28" s="2"/>
      <c r="M28" s="2"/>
      <c r="N28" s="2"/>
      <c r="O28" s="2"/>
      <c r="P28" s="2"/>
      <c r="Q28" s="2"/>
      <c r="R28" s="2"/>
      <c r="S28" s="2"/>
      <c r="T28" s="2"/>
      <c r="U28" s="2"/>
      <c r="V28" s="2"/>
      <c r="W28" s="2"/>
      <c r="X28" s="2"/>
      <c r="Y28" s="2"/>
      <c r="Z28" s="2"/>
    </row>
    <row r="29" ht="102.75" customHeight="1">
      <c r="A29" s="24"/>
      <c r="B29" s="24" t="s">
        <v>129</v>
      </c>
      <c r="C29" s="24" t="s">
        <v>130</v>
      </c>
      <c r="D29" s="26" t="s">
        <v>131</v>
      </c>
      <c r="E29" s="26" t="s">
        <v>132</v>
      </c>
      <c r="F29" s="26" t="s">
        <v>133</v>
      </c>
      <c r="G29" s="31" t="s">
        <v>134</v>
      </c>
      <c r="H29" s="27">
        <v>10.0</v>
      </c>
      <c r="I29" s="2"/>
      <c r="J29" s="2"/>
      <c r="K29" s="2"/>
      <c r="L29" s="2"/>
      <c r="M29" s="2"/>
      <c r="N29" s="2"/>
      <c r="O29" s="2"/>
      <c r="P29" s="2"/>
      <c r="Q29" s="2"/>
      <c r="R29" s="2"/>
      <c r="S29" s="2"/>
      <c r="T29" s="2"/>
      <c r="U29" s="2"/>
      <c r="V29" s="2"/>
      <c r="W29" s="2"/>
      <c r="X29" s="2"/>
      <c r="Y29" s="2"/>
      <c r="Z29" s="2"/>
    </row>
    <row r="30" ht="88.5" customHeight="1">
      <c r="A30" s="24"/>
      <c r="B30" s="24" t="s">
        <v>135</v>
      </c>
      <c r="C30" s="24" t="s">
        <v>136</v>
      </c>
      <c r="D30" s="26" t="s">
        <v>137</v>
      </c>
      <c r="E30" s="26" t="s">
        <v>138</v>
      </c>
      <c r="F30" s="26" t="s">
        <v>139</v>
      </c>
      <c r="G30" s="31" t="s">
        <v>140</v>
      </c>
      <c r="H30" s="27">
        <v>10.0</v>
      </c>
      <c r="I30" s="2"/>
      <c r="J30" s="2"/>
      <c r="K30" s="2"/>
      <c r="L30" s="2"/>
      <c r="M30" s="2"/>
      <c r="N30" s="2"/>
      <c r="O30" s="2"/>
      <c r="P30" s="2"/>
      <c r="Q30" s="2"/>
      <c r="R30" s="2"/>
      <c r="S30" s="2"/>
      <c r="T30" s="2"/>
      <c r="U30" s="2"/>
      <c r="V30" s="2"/>
      <c r="W30" s="2"/>
      <c r="X30" s="2"/>
      <c r="Y30" s="2"/>
      <c r="Z30" s="2"/>
    </row>
    <row r="31" ht="105.75" customHeight="1">
      <c r="A31" s="24"/>
      <c r="B31" s="24" t="s">
        <v>141</v>
      </c>
      <c r="C31" s="24" t="s">
        <v>142</v>
      </c>
      <c r="D31" s="26" t="s">
        <v>143</v>
      </c>
      <c r="E31" s="26" t="s">
        <v>144</v>
      </c>
      <c r="F31" s="26" t="s">
        <v>145</v>
      </c>
      <c r="G31" s="31" t="s">
        <v>146</v>
      </c>
      <c r="H31" s="27">
        <v>10.0</v>
      </c>
      <c r="I31" s="2"/>
      <c r="J31" s="2"/>
      <c r="K31" s="2"/>
      <c r="L31" s="2"/>
      <c r="M31" s="2"/>
      <c r="N31" s="2"/>
      <c r="O31" s="2"/>
      <c r="P31" s="2"/>
      <c r="Q31" s="2"/>
      <c r="R31" s="2"/>
      <c r="S31" s="2"/>
      <c r="T31" s="2"/>
      <c r="U31" s="2"/>
      <c r="V31" s="2"/>
      <c r="W31" s="2"/>
      <c r="X31" s="2"/>
      <c r="Y31" s="2"/>
      <c r="Z31" s="2"/>
    </row>
    <row r="32" ht="90.75" customHeight="1">
      <c r="A32" s="24"/>
      <c r="B32" s="24" t="s">
        <v>147</v>
      </c>
      <c r="C32" s="24" t="s">
        <v>148</v>
      </c>
      <c r="D32" s="26" t="s">
        <v>149</v>
      </c>
      <c r="E32" s="26" t="s">
        <v>138</v>
      </c>
      <c r="F32" s="26" t="s">
        <v>139</v>
      </c>
      <c r="G32" s="31" t="s">
        <v>140</v>
      </c>
      <c r="H32" s="27">
        <v>10.0</v>
      </c>
      <c r="I32" s="2"/>
      <c r="J32" s="2"/>
      <c r="K32" s="2"/>
      <c r="L32" s="2"/>
      <c r="M32" s="2"/>
      <c r="N32" s="2"/>
      <c r="O32" s="2"/>
      <c r="P32" s="2"/>
      <c r="Q32" s="2"/>
      <c r="R32" s="2"/>
      <c r="S32" s="2"/>
      <c r="T32" s="2"/>
      <c r="U32" s="2"/>
      <c r="V32" s="2"/>
      <c r="W32" s="2"/>
      <c r="X32" s="2"/>
      <c r="Y32" s="2"/>
      <c r="Z32" s="2"/>
    </row>
    <row r="33" ht="31.5" customHeight="1">
      <c r="A33" s="24"/>
      <c r="B33" s="39" t="s">
        <v>150</v>
      </c>
      <c r="C33" s="9"/>
      <c r="D33" s="26"/>
      <c r="E33" s="26"/>
      <c r="F33" s="26"/>
      <c r="G33" s="31"/>
      <c r="H33" s="27" t="s">
        <v>151</v>
      </c>
      <c r="I33" s="2"/>
      <c r="J33" s="2"/>
      <c r="K33" s="2"/>
      <c r="L33" s="2"/>
      <c r="M33" s="2"/>
      <c r="N33" s="2"/>
      <c r="O33" s="2"/>
      <c r="P33" s="2"/>
      <c r="Q33" s="2"/>
      <c r="R33" s="2"/>
      <c r="S33" s="2"/>
      <c r="T33" s="2"/>
      <c r="U33" s="2"/>
      <c r="V33" s="2"/>
      <c r="W33" s="2"/>
      <c r="X33" s="2"/>
      <c r="Y33" s="2"/>
      <c r="Z33" s="2"/>
    </row>
    <row r="34" ht="16.5" customHeight="1">
      <c r="A34" s="24"/>
      <c r="B34" s="24"/>
      <c r="C34" s="24"/>
      <c r="D34" s="26"/>
      <c r="E34" s="26"/>
      <c r="F34" s="26"/>
      <c r="G34" s="31"/>
      <c r="H34" s="27">
        <f>SUM(H28:H32)/5</f>
        <v>10</v>
      </c>
      <c r="I34" s="2"/>
      <c r="J34" s="2"/>
      <c r="K34" s="2"/>
      <c r="L34" s="2"/>
      <c r="M34" s="2"/>
      <c r="N34" s="2"/>
      <c r="O34" s="2"/>
      <c r="P34" s="2"/>
      <c r="Q34" s="2"/>
      <c r="R34" s="2"/>
      <c r="S34" s="2"/>
      <c r="T34" s="2"/>
      <c r="U34" s="2"/>
      <c r="V34" s="2"/>
      <c r="W34" s="2"/>
      <c r="X34" s="2"/>
      <c r="Y34" s="2"/>
      <c r="Z34" s="2"/>
    </row>
    <row r="35" ht="17.25" customHeight="1">
      <c r="A35" s="34" t="s">
        <v>152</v>
      </c>
      <c r="B35" s="8"/>
      <c r="C35" s="9"/>
      <c r="D35" s="35"/>
      <c r="E35" s="35"/>
      <c r="F35" s="35"/>
      <c r="G35" s="36"/>
      <c r="H35" s="37"/>
      <c r="I35" s="2"/>
      <c r="J35" s="2"/>
      <c r="K35" s="2"/>
      <c r="L35" s="2"/>
      <c r="M35" s="2"/>
      <c r="N35" s="2"/>
      <c r="O35" s="2"/>
      <c r="P35" s="2"/>
      <c r="Q35" s="2"/>
      <c r="R35" s="2"/>
      <c r="S35" s="2"/>
      <c r="T35" s="2"/>
      <c r="U35" s="2"/>
      <c r="V35" s="2"/>
      <c r="W35" s="2"/>
      <c r="X35" s="2"/>
      <c r="Y35" s="2"/>
      <c r="Z35" s="2"/>
    </row>
    <row r="36" ht="113.25" customHeight="1">
      <c r="A36" s="39"/>
      <c r="B36" s="24" t="s">
        <v>153</v>
      </c>
      <c r="C36" s="24" t="s">
        <v>154</v>
      </c>
      <c r="D36" s="26" t="s">
        <v>92</v>
      </c>
      <c r="E36" s="26" t="s">
        <v>155</v>
      </c>
      <c r="F36" s="26" t="s">
        <v>156</v>
      </c>
      <c r="G36" s="31" t="s">
        <v>157</v>
      </c>
      <c r="H36" s="27">
        <v>10.0</v>
      </c>
      <c r="I36" s="2"/>
      <c r="J36" s="2"/>
      <c r="K36" s="2"/>
      <c r="L36" s="2"/>
      <c r="M36" s="2"/>
      <c r="N36" s="2"/>
      <c r="O36" s="2"/>
      <c r="P36" s="2"/>
      <c r="Q36" s="2"/>
      <c r="R36" s="2"/>
      <c r="S36" s="2"/>
      <c r="T36" s="2"/>
      <c r="U36" s="2"/>
      <c r="V36" s="2"/>
      <c r="W36" s="2"/>
      <c r="X36" s="2"/>
      <c r="Y36" s="2"/>
      <c r="Z36" s="2"/>
    </row>
    <row r="37" ht="113.25" customHeight="1">
      <c r="A37" s="39"/>
      <c r="B37" s="24" t="s">
        <v>158</v>
      </c>
      <c r="C37" s="24" t="s">
        <v>159</v>
      </c>
      <c r="D37" s="26" t="s">
        <v>92</v>
      </c>
      <c r="E37" s="26" t="s">
        <v>160</v>
      </c>
      <c r="F37" s="26" t="s">
        <v>161</v>
      </c>
      <c r="G37" s="31" t="s">
        <v>162</v>
      </c>
      <c r="H37" s="27">
        <v>10.0</v>
      </c>
      <c r="I37" s="2"/>
      <c r="J37" s="2"/>
      <c r="K37" s="2"/>
      <c r="L37" s="2"/>
      <c r="M37" s="2"/>
      <c r="N37" s="2"/>
      <c r="O37" s="2"/>
      <c r="P37" s="2"/>
      <c r="Q37" s="2"/>
      <c r="R37" s="2"/>
      <c r="S37" s="2"/>
      <c r="T37" s="2"/>
      <c r="U37" s="2"/>
      <c r="V37" s="2"/>
      <c r="W37" s="2"/>
      <c r="X37" s="2"/>
      <c r="Y37" s="2"/>
      <c r="Z37" s="2"/>
    </row>
    <row r="38" ht="28.5" customHeight="1">
      <c r="A38" s="39"/>
      <c r="B38" s="24" t="s">
        <v>163</v>
      </c>
      <c r="C38" s="24"/>
      <c r="D38" s="26"/>
      <c r="E38" s="26"/>
      <c r="F38" s="26"/>
      <c r="G38" s="31"/>
      <c r="H38" s="27"/>
      <c r="I38" s="2"/>
      <c r="J38" s="2"/>
      <c r="K38" s="2"/>
      <c r="L38" s="2"/>
      <c r="M38" s="2"/>
      <c r="N38" s="2"/>
      <c r="O38" s="2"/>
      <c r="P38" s="2"/>
      <c r="Q38" s="2"/>
      <c r="R38" s="2"/>
      <c r="S38" s="2"/>
      <c r="T38" s="2"/>
      <c r="U38" s="2"/>
      <c r="V38" s="2"/>
      <c r="W38" s="2"/>
      <c r="X38" s="2"/>
      <c r="Y38" s="2"/>
      <c r="Z38" s="2"/>
    </row>
    <row r="39" ht="221.25" customHeight="1">
      <c r="A39" s="24"/>
      <c r="B39" s="25" t="s">
        <v>164</v>
      </c>
      <c r="C39" s="24" t="s">
        <v>165</v>
      </c>
      <c r="D39" s="26" t="s">
        <v>166</v>
      </c>
      <c r="E39" s="26" t="s">
        <v>167</v>
      </c>
      <c r="F39" s="26" t="s">
        <v>168</v>
      </c>
      <c r="G39" s="26" t="s">
        <v>169</v>
      </c>
      <c r="H39" s="27">
        <v>10.0</v>
      </c>
      <c r="I39" s="2"/>
      <c r="J39" s="2"/>
      <c r="K39" s="2"/>
      <c r="L39" s="2"/>
      <c r="M39" s="2"/>
      <c r="N39" s="2"/>
      <c r="O39" s="2"/>
      <c r="P39" s="2"/>
      <c r="Q39" s="2"/>
      <c r="R39" s="2"/>
      <c r="S39" s="2"/>
      <c r="T39" s="2"/>
      <c r="U39" s="2"/>
      <c r="V39" s="2"/>
      <c r="W39" s="2"/>
      <c r="X39" s="2"/>
      <c r="Y39" s="2"/>
      <c r="Z39" s="2"/>
    </row>
    <row r="40" ht="21.75" customHeight="1">
      <c r="A40" s="24"/>
      <c r="B40" s="33" t="s">
        <v>170</v>
      </c>
      <c r="C40" s="24"/>
      <c r="D40" s="26"/>
      <c r="E40" s="26"/>
      <c r="F40" s="26" t="s">
        <v>171</v>
      </c>
      <c r="G40" s="31"/>
      <c r="H40" s="27" t="s">
        <v>151</v>
      </c>
      <c r="I40" s="2"/>
      <c r="J40" s="2"/>
      <c r="K40" s="2"/>
      <c r="L40" s="2"/>
      <c r="M40" s="2"/>
      <c r="N40" s="2"/>
      <c r="O40" s="2"/>
      <c r="P40" s="2"/>
      <c r="Q40" s="2"/>
      <c r="R40" s="2"/>
      <c r="S40" s="2"/>
      <c r="T40" s="2"/>
      <c r="U40" s="2"/>
      <c r="V40" s="2"/>
      <c r="W40" s="2"/>
      <c r="X40" s="2"/>
      <c r="Y40" s="2"/>
      <c r="Z40" s="2"/>
    </row>
    <row r="41" ht="20.25" customHeight="1">
      <c r="A41" s="24"/>
      <c r="B41" s="24"/>
      <c r="C41" s="24"/>
      <c r="D41" s="26"/>
      <c r="E41" s="26"/>
      <c r="F41" s="26"/>
      <c r="G41" s="31"/>
      <c r="H41" s="27">
        <f>SUM(H36:H39)/3</f>
        <v>10</v>
      </c>
      <c r="I41" s="2"/>
      <c r="J41" s="2"/>
      <c r="K41" s="2"/>
      <c r="L41" s="2"/>
      <c r="M41" s="2"/>
      <c r="N41" s="2"/>
      <c r="O41" s="2"/>
      <c r="P41" s="2"/>
      <c r="Q41" s="2"/>
      <c r="R41" s="2"/>
      <c r="S41" s="2"/>
      <c r="T41" s="2"/>
      <c r="U41" s="2"/>
      <c r="V41" s="2"/>
      <c r="W41" s="2"/>
      <c r="X41" s="2"/>
      <c r="Y41" s="2"/>
      <c r="Z41" s="2"/>
    </row>
    <row r="42" ht="18.75" customHeight="1">
      <c r="A42" s="34" t="s">
        <v>172</v>
      </c>
      <c r="B42" s="8"/>
      <c r="C42" s="9"/>
      <c r="D42" s="35"/>
      <c r="E42" s="35"/>
      <c r="F42" s="35"/>
      <c r="G42" s="36"/>
      <c r="H42" s="37"/>
      <c r="I42" s="2"/>
      <c r="J42" s="2"/>
      <c r="K42" s="2"/>
      <c r="L42" s="2"/>
      <c r="M42" s="2"/>
      <c r="N42" s="2"/>
      <c r="O42" s="2"/>
      <c r="P42" s="2"/>
      <c r="Q42" s="2"/>
      <c r="R42" s="2"/>
      <c r="S42" s="2"/>
      <c r="T42" s="2"/>
      <c r="U42" s="2"/>
      <c r="V42" s="2"/>
      <c r="W42" s="2"/>
      <c r="X42" s="2"/>
      <c r="Y42" s="2"/>
      <c r="Z42" s="2"/>
    </row>
    <row r="43" ht="141.75" customHeight="1">
      <c r="A43" s="38"/>
      <c r="B43" s="26" t="s">
        <v>173</v>
      </c>
      <c r="C43" s="29" t="s">
        <v>174</v>
      </c>
      <c r="D43" s="26" t="s">
        <v>166</v>
      </c>
      <c r="E43" s="26" t="s">
        <v>175</v>
      </c>
      <c r="F43" s="26" t="s">
        <v>176</v>
      </c>
      <c r="G43" s="26" t="s">
        <v>177</v>
      </c>
      <c r="H43" s="27">
        <v>10.0</v>
      </c>
      <c r="I43" s="2"/>
      <c r="J43" s="2"/>
      <c r="K43" s="2"/>
      <c r="L43" s="2"/>
      <c r="M43" s="2"/>
      <c r="N43" s="2"/>
      <c r="O43" s="2"/>
      <c r="P43" s="2"/>
      <c r="Q43" s="2"/>
      <c r="R43" s="2"/>
      <c r="S43" s="2"/>
      <c r="T43" s="2"/>
      <c r="U43" s="2"/>
      <c r="V43" s="2"/>
      <c r="W43" s="2"/>
      <c r="X43" s="2"/>
      <c r="Y43" s="2"/>
      <c r="Z43" s="2"/>
    </row>
    <row r="44" ht="105.0" customHeight="1">
      <c r="A44" s="33"/>
      <c r="B44" s="25" t="s">
        <v>178</v>
      </c>
      <c r="C44" s="24" t="s">
        <v>179</v>
      </c>
      <c r="D44" s="26" t="s">
        <v>180</v>
      </c>
      <c r="E44" s="26" t="s">
        <v>181</v>
      </c>
      <c r="F44" s="26" t="s">
        <v>182</v>
      </c>
      <c r="G44" s="31" t="s">
        <v>183</v>
      </c>
      <c r="H44" s="27">
        <v>10.0</v>
      </c>
      <c r="I44" s="2"/>
      <c r="J44" s="2"/>
      <c r="K44" s="2"/>
      <c r="L44" s="2"/>
      <c r="M44" s="2"/>
      <c r="N44" s="2"/>
      <c r="O44" s="2"/>
      <c r="P44" s="2"/>
      <c r="Q44" s="2"/>
      <c r="R44" s="2"/>
      <c r="S44" s="2"/>
      <c r="T44" s="2"/>
      <c r="U44" s="2"/>
      <c r="V44" s="2"/>
      <c r="W44" s="2"/>
      <c r="X44" s="2"/>
      <c r="Y44" s="2"/>
      <c r="Z44" s="2"/>
    </row>
    <row r="45" ht="143.25" customHeight="1">
      <c r="A45" s="24"/>
      <c r="B45" s="24" t="s">
        <v>184</v>
      </c>
      <c r="C45" s="24" t="s">
        <v>185</v>
      </c>
      <c r="D45" s="26" t="s">
        <v>92</v>
      </c>
      <c r="E45" s="26" t="s">
        <v>186</v>
      </c>
      <c r="F45" s="26" t="s">
        <v>187</v>
      </c>
      <c r="G45" s="31" t="s">
        <v>188</v>
      </c>
      <c r="H45" s="27">
        <v>10.0</v>
      </c>
      <c r="I45" s="2"/>
      <c r="J45" s="2"/>
      <c r="K45" s="2"/>
      <c r="L45" s="2"/>
      <c r="M45" s="2"/>
      <c r="N45" s="2"/>
      <c r="O45" s="2"/>
      <c r="P45" s="2"/>
      <c r="Q45" s="2"/>
      <c r="R45" s="2"/>
      <c r="S45" s="2"/>
      <c r="T45" s="2"/>
      <c r="U45" s="2"/>
      <c r="V45" s="2"/>
      <c r="W45" s="2"/>
      <c r="X45" s="2"/>
      <c r="Y45" s="2"/>
      <c r="Z45" s="2"/>
    </row>
    <row r="46" ht="21.75" customHeight="1">
      <c r="A46" s="24"/>
      <c r="B46" s="33" t="s">
        <v>189</v>
      </c>
      <c r="C46" s="24"/>
      <c r="D46" s="26"/>
      <c r="E46" s="26"/>
      <c r="F46" s="26"/>
      <c r="G46" s="31"/>
      <c r="H46" s="27" t="s">
        <v>151</v>
      </c>
      <c r="I46" s="2"/>
      <c r="J46" s="2"/>
      <c r="K46" s="2"/>
      <c r="L46" s="2"/>
      <c r="M46" s="2"/>
      <c r="N46" s="2"/>
      <c r="O46" s="2"/>
      <c r="P46" s="2"/>
      <c r="Q46" s="2"/>
      <c r="R46" s="2"/>
      <c r="S46" s="2"/>
      <c r="T46" s="2"/>
      <c r="U46" s="2"/>
      <c r="V46" s="2"/>
      <c r="W46" s="2"/>
      <c r="X46" s="2"/>
      <c r="Y46" s="2"/>
      <c r="Z46" s="2"/>
    </row>
    <row r="47" ht="17.25" customHeight="1">
      <c r="A47" s="24"/>
      <c r="B47" s="33"/>
      <c r="C47" s="24"/>
      <c r="D47" s="26"/>
      <c r="E47" s="26"/>
      <c r="F47" s="26"/>
      <c r="G47" s="31"/>
      <c r="H47" s="27">
        <f>SUM(H43:H45)/3</f>
        <v>10</v>
      </c>
      <c r="I47" s="2"/>
      <c r="J47" s="2"/>
      <c r="K47" s="2"/>
      <c r="L47" s="2"/>
      <c r="M47" s="2"/>
      <c r="N47" s="2"/>
      <c r="O47" s="2"/>
      <c r="P47" s="2"/>
      <c r="Q47" s="2"/>
      <c r="R47" s="2"/>
      <c r="S47" s="2"/>
      <c r="T47" s="2"/>
      <c r="U47" s="2"/>
      <c r="V47" s="2"/>
      <c r="W47" s="2"/>
      <c r="X47" s="2"/>
      <c r="Y47" s="2"/>
      <c r="Z47" s="2"/>
    </row>
    <row r="48" ht="18.75" customHeight="1">
      <c r="A48" s="34" t="s">
        <v>190</v>
      </c>
      <c r="B48" s="8"/>
      <c r="C48" s="9"/>
      <c r="D48" s="40"/>
      <c r="E48" s="40"/>
      <c r="F48" s="40"/>
      <c r="G48" s="41"/>
      <c r="H48" s="37"/>
      <c r="I48" s="2"/>
      <c r="J48" s="2"/>
      <c r="K48" s="2"/>
      <c r="L48" s="2"/>
      <c r="M48" s="2"/>
      <c r="N48" s="2"/>
      <c r="O48" s="2"/>
      <c r="P48" s="2"/>
      <c r="Q48" s="2"/>
      <c r="R48" s="2"/>
      <c r="S48" s="2"/>
      <c r="T48" s="2"/>
      <c r="U48" s="2"/>
      <c r="V48" s="2"/>
      <c r="W48" s="2"/>
      <c r="X48" s="2"/>
      <c r="Y48" s="2"/>
      <c r="Z48" s="2"/>
    </row>
    <row r="49" ht="141.75" customHeight="1">
      <c r="A49" s="42"/>
      <c r="B49" s="24" t="s">
        <v>191</v>
      </c>
      <c r="C49" s="24" t="s">
        <v>192</v>
      </c>
      <c r="D49" s="26" t="s">
        <v>193</v>
      </c>
      <c r="E49" s="26" t="s">
        <v>194</v>
      </c>
      <c r="F49" s="26" t="s">
        <v>195</v>
      </c>
      <c r="G49" s="31" t="s">
        <v>196</v>
      </c>
      <c r="H49" s="27">
        <v>10.0</v>
      </c>
      <c r="I49" s="2"/>
      <c r="J49" s="2"/>
      <c r="K49" s="2"/>
      <c r="L49" s="2"/>
      <c r="M49" s="2"/>
      <c r="N49" s="2"/>
      <c r="O49" s="2"/>
      <c r="P49" s="2"/>
      <c r="Q49" s="2"/>
      <c r="R49" s="2"/>
      <c r="S49" s="2"/>
      <c r="T49" s="2"/>
      <c r="U49" s="2"/>
      <c r="V49" s="2"/>
      <c r="W49" s="2"/>
      <c r="X49" s="2"/>
      <c r="Y49" s="2"/>
      <c r="Z49" s="2"/>
    </row>
    <row r="50" ht="144.0" customHeight="1">
      <c r="A50" s="42"/>
      <c r="B50" s="24" t="s">
        <v>197</v>
      </c>
      <c r="C50" s="24" t="s">
        <v>198</v>
      </c>
      <c r="D50" s="26" t="s">
        <v>199</v>
      </c>
      <c r="E50" s="26" t="s">
        <v>200</v>
      </c>
      <c r="F50" s="26" t="s">
        <v>201</v>
      </c>
      <c r="G50" s="31" t="s">
        <v>202</v>
      </c>
      <c r="H50" s="27">
        <v>10.0</v>
      </c>
      <c r="I50" s="2"/>
      <c r="J50" s="2"/>
      <c r="K50" s="2"/>
      <c r="L50" s="2"/>
      <c r="M50" s="2"/>
      <c r="N50" s="2"/>
      <c r="O50" s="2"/>
      <c r="P50" s="2"/>
      <c r="Q50" s="2"/>
      <c r="R50" s="2"/>
      <c r="S50" s="2"/>
      <c r="T50" s="2"/>
      <c r="U50" s="2"/>
      <c r="V50" s="2"/>
      <c r="W50" s="2"/>
      <c r="X50" s="2"/>
      <c r="Y50" s="2"/>
      <c r="Z50" s="2"/>
    </row>
    <row r="51" ht="167.25" customHeight="1">
      <c r="A51" s="42"/>
      <c r="B51" s="24" t="s">
        <v>203</v>
      </c>
      <c r="C51" s="24" t="s">
        <v>204</v>
      </c>
      <c r="D51" s="26" t="s">
        <v>92</v>
      </c>
      <c r="E51" s="26" t="s">
        <v>205</v>
      </c>
      <c r="F51" s="26" t="s">
        <v>206</v>
      </c>
      <c r="G51" s="31" t="s">
        <v>207</v>
      </c>
      <c r="H51" s="27">
        <v>10.0</v>
      </c>
      <c r="I51" s="2"/>
      <c r="J51" s="2"/>
      <c r="K51" s="2"/>
      <c r="L51" s="2"/>
      <c r="M51" s="2"/>
      <c r="N51" s="2"/>
      <c r="O51" s="2"/>
      <c r="P51" s="2"/>
      <c r="Q51" s="2"/>
      <c r="R51" s="2"/>
      <c r="S51" s="2"/>
      <c r="T51" s="2"/>
      <c r="U51" s="2"/>
      <c r="V51" s="2"/>
      <c r="W51" s="2"/>
      <c r="X51" s="2"/>
      <c r="Y51" s="2"/>
      <c r="Z51" s="2"/>
    </row>
    <row r="52" ht="30.75" customHeight="1">
      <c r="A52" s="42"/>
      <c r="B52" s="24"/>
      <c r="C52" s="24"/>
      <c r="D52" s="26"/>
      <c r="E52" s="26"/>
      <c r="F52" s="26"/>
      <c r="G52" s="31"/>
      <c r="H52" s="27" t="s">
        <v>151</v>
      </c>
      <c r="I52" s="2"/>
      <c r="J52" s="2"/>
      <c r="K52" s="2"/>
      <c r="L52" s="2"/>
      <c r="M52" s="2"/>
      <c r="N52" s="2"/>
      <c r="O52" s="2"/>
      <c r="P52" s="2"/>
      <c r="Q52" s="2"/>
      <c r="R52" s="2"/>
      <c r="S52" s="2"/>
      <c r="T52" s="2"/>
      <c r="U52" s="2"/>
      <c r="V52" s="2"/>
      <c r="W52" s="2"/>
      <c r="X52" s="2"/>
      <c r="Y52" s="2"/>
      <c r="Z52" s="2"/>
    </row>
    <row r="53" ht="19.5" customHeight="1">
      <c r="A53" s="42"/>
      <c r="B53" s="33" t="s">
        <v>208</v>
      </c>
      <c r="C53" s="24"/>
      <c r="D53" s="26"/>
      <c r="E53" s="26"/>
      <c r="F53" s="26"/>
      <c r="G53" s="31"/>
      <c r="H53" s="27">
        <f>SUM(H49:H51)/3</f>
        <v>10</v>
      </c>
      <c r="I53" s="2"/>
      <c r="J53" s="2"/>
      <c r="K53" s="2"/>
      <c r="L53" s="2"/>
      <c r="M53" s="2"/>
      <c r="N53" s="2"/>
      <c r="O53" s="2"/>
      <c r="P53" s="2"/>
      <c r="Q53" s="2"/>
      <c r="R53" s="2"/>
      <c r="S53" s="2"/>
      <c r="T53" s="2"/>
      <c r="U53" s="2"/>
      <c r="V53" s="2"/>
      <c r="W53" s="2"/>
      <c r="X53" s="2"/>
      <c r="Y53" s="2"/>
      <c r="Z53" s="2"/>
    </row>
    <row r="54" ht="19.5" customHeight="1">
      <c r="A54" s="43"/>
      <c r="B54" s="44"/>
      <c r="C54" s="45"/>
      <c r="D54" s="46"/>
      <c r="E54" s="46"/>
      <c r="F54" s="46"/>
      <c r="G54" s="46"/>
      <c r="H54" s="27"/>
      <c r="I54" s="2"/>
      <c r="J54" s="2"/>
      <c r="K54" s="2"/>
      <c r="L54" s="2"/>
      <c r="M54" s="2"/>
      <c r="N54" s="2"/>
      <c r="O54" s="2"/>
      <c r="P54" s="2"/>
      <c r="Q54" s="2"/>
      <c r="R54" s="2"/>
      <c r="S54" s="2"/>
      <c r="T54" s="2"/>
      <c r="U54" s="2"/>
      <c r="V54" s="2"/>
      <c r="W54" s="2"/>
      <c r="X54" s="2"/>
      <c r="Y54" s="2"/>
      <c r="Z54" s="2"/>
    </row>
    <row r="55" ht="29.25" customHeight="1">
      <c r="A55" s="34" t="s">
        <v>209</v>
      </c>
      <c r="B55" s="8"/>
      <c r="C55" s="8"/>
      <c r="D55" s="8"/>
      <c r="E55" s="8"/>
      <c r="F55" s="8"/>
      <c r="G55" s="8"/>
      <c r="H55" s="47"/>
      <c r="I55" s="2"/>
      <c r="J55" s="2"/>
      <c r="K55" s="2"/>
      <c r="L55" s="2"/>
      <c r="M55" s="2"/>
      <c r="N55" s="2"/>
      <c r="O55" s="2"/>
      <c r="P55" s="2"/>
      <c r="Q55" s="2"/>
      <c r="R55" s="2"/>
      <c r="S55" s="2"/>
      <c r="T55" s="2"/>
      <c r="U55" s="2"/>
      <c r="V55" s="2"/>
      <c r="W55" s="2"/>
      <c r="X55" s="2"/>
      <c r="Y55" s="2"/>
      <c r="Z55" s="2"/>
    </row>
    <row r="56" ht="73.5" customHeight="1">
      <c r="A56" s="48">
        <v>1.0</v>
      </c>
      <c r="B56" s="49" t="s">
        <v>210</v>
      </c>
      <c r="C56" s="50" t="s">
        <v>211</v>
      </c>
      <c r="D56" s="29" t="s">
        <v>212</v>
      </c>
      <c r="E56" s="51" t="s">
        <v>213</v>
      </c>
      <c r="F56" s="51" t="s">
        <v>214</v>
      </c>
      <c r="G56" s="21" t="s">
        <v>215</v>
      </c>
      <c r="H56" s="12">
        <v>10.0</v>
      </c>
      <c r="I56" s="2"/>
      <c r="J56" s="2"/>
      <c r="K56" s="2"/>
      <c r="L56" s="2"/>
      <c r="M56" s="2"/>
      <c r="N56" s="2"/>
      <c r="O56" s="2"/>
      <c r="P56" s="2"/>
      <c r="Q56" s="2"/>
      <c r="R56" s="2"/>
      <c r="S56" s="2"/>
      <c r="T56" s="2"/>
      <c r="U56" s="2"/>
      <c r="V56" s="2"/>
      <c r="W56" s="2"/>
      <c r="X56" s="2"/>
      <c r="Y56" s="2"/>
      <c r="Z56" s="2"/>
    </row>
    <row r="57" ht="72.75" customHeight="1">
      <c r="A57" s="52"/>
      <c r="B57" s="53" t="s">
        <v>216</v>
      </c>
      <c r="C57" s="54" t="s">
        <v>217</v>
      </c>
      <c r="D57" s="55" t="s">
        <v>218</v>
      </c>
      <c r="E57" s="56" t="s">
        <v>219</v>
      </c>
      <c r="F57" s="56" t="s">
        <v>220</v>
      </c>
      <c r="G57" s="56" t="s">
        <v>221</v>
      </c>
      <c r="H57" s="12">
        <v>5.0</v>
      </c>
      <c r="I57" s="2"/>
      <c r="J57" s="2"/>
      <c r="K57" s="2"/>
      <c r="L57" s="2"/>
      <c r="M57" s="2"/>
      <c r="N57" s="2"/>
      <c r="O57" s="2"/>
      <c r="P57" s="2"/>
      <c r="Q57" s="2"/>
      <c r="R57" s="2"/>
      <c r="S57" s="2"/>
      <c r="T57" s="2"/>
      <c r="U57" s="2"/>
      <c r="V57" s="2"/>
      <c r="W57" s="2"/>
      <c r="X57" s="2"/>
      <c r="Y57" s="2"/>
      <c r="Z57" s="2"/>
    </row>
    <row r="58" ht="66.75" customHeight="1">
      <c r="A58" s="57"/>
      <c r="B58" s="58" t="s">
        <v>222</v>
      </c>
      <c r="C58" s="24" t="s">
        <v>223</v>
      </c>
      <c r="D58" s="26" t="s">
        <v>224</v>
      </c>
      <c r="E58" s="26" t="s">
        <v>225</v>
      </c>
      <c r="F58" s="26" t="s">
        <v>226</v>
      </c>
      <c r="G58" s="26" t="s">
        <v>227</v>
      </c>
      <c r="H58" s="59">
        <v>10.0</v>
      </c>
      <c r="I58" s="2"/>
      <c r="J58" s="2"/>
      <c r="K58" s="2"/>
      <c r="L58" s="2"/>
      <c r="M58" s="2"/>
      <c r="N58" s="2"/>
      <c r="O58" s="2"/>
      <c r="P58" s="2"/>
      <c r="Q58" s="2"/>
      <c r="R58" s="2"/>
      <c r="S58" s="2"/>
      <c r="T58" s="2"/>
      <c r="U58" s="2"/>
      <c r="V58" s="2"/>
      <c r="W58" s="2"/>
      <c r="X58" s="2"/>
      <c r="Y58" s="2"/>
      <c r="Z58" s="2"/>
    </row>
    <row r="59" ht="73.5" customHeight="1">
      <c r="A59" s="57"/>
      <c r="B59" s="60" t="s">
        <v>228</v>
      </c>
      <c r="C59" s="21" t="s">
        <v>229</v>
      </c>
      <c r="D59" s="26" t="s">
        <v>224</v>
      </c>
      <c r="E59" s="26" t="s">
        <v>225</v>
      </c>
      <c r="F59" s="26" t="s">
        <v>226</v>
      </c>
      <c r="G59" s="26" t="s">
        <v>227</v>
      </c>
      <c r="H59" s="59">
        <v>10.0</v>
      </c>
      <c r="I59" s="2"/>
      <c r="J59" s="2"/>
      <c r="K59" s="2"/>
      <c r="L59" s="2"/>
      <c r="M59" s="2"/>
      <c r="N59" s="2"/>
      <c r="O59" s="2"/>
      <c r="P59" s="2"/>
      <c r="Q59" s="2"/>
      <c r="R59" s="2"/>
      <c r="S59" s="2"/>
      <c r="T59" s="2"/>
      <c r="U59" s="2"/>
      <c r="V59" s="2"/>
      <c r="W59" s="2"/>
      <c r="X59" s="2"/>
      <c r="Y59" s="2"/>
      <c r="Z59" s="2"/>
    </row>
    <row r="60" ht="36.0" customHeight="1">
      <c r="A60" s="57"/>
      <c r="B60" s="60"/>
      <c r="C60" s="61"/>
      <c r="D60" s="62"/>
      <c r="E60" s="63"/>
      <c r="F60" s="64"/>
      <c r="G60" s="64"/>
      <c r="H60" s="59" t="s">
        <v>151</v>
      </c>
      <c r="I60" s="2"/>
      <c r="J60" s="2"/>
      <c r="K60" s="2"/>
      <c r="L60" s="2"/>
      <c r="M60" s="2"/>
      <c r="N60" s="2"/>
      <c r="O60" s="2"/>
      <c r="P60" s="2"/>
      <c r="Q60" s="2"/>
      <c r="R60" s="2"/>
      <c r="S60" s="2"/>
      <c r="T60" s="2"/>
      <c r="U60" s="2"/>
      <c r="V60" s="2"/>
      <c r="W60" s="2"/>
      <c r="X60" s="2"/>
      <c r="Y60" s="2"/>
      <c r="Z60" s="2"/>
    </row>
    <row r="61" ht="24.0" customHeight="1">
      <c r="A61" s="24"/>
      <c r="B61" s="65" t="s">
        <v>230</v>
      </c>
      <c r="C61" s="8"/>
      <c r="D61" s="8"/>
      <c r="E61" s="9"/>
      <c r="F61" s="26"/>
      <c r="G61" s="26"/>
      <c r="H61" s="27">
        <f>SUM(H56:H59)/4</f>
        <v>8.75</v>
      </c>
      <c r="I61" s="2"/>
      <c r="J61" s="2"/>
      <c r="K61" s="2"/>
      <c r="L61" s="2"/>
      <c r="M61" s="2"/>
      <c r="N61" s="2"/>
      <c r="O61" s="2"/>
      <c r="P61" s="2"/>
      <c r="Q61" s="2"/>
      <c r="R61" s="2"/>
      <c r="S61" s="2"/>
      <c r="T61" s="2"/>
      <c r="U61" s="2"/>
      <c r="V61" s="2"/>
      <c r="W61" s="2"/>
      <c r="X61" s="2"/>
      <c r="Y61" s="2"/>
      <c r="Z61" s="2"/>
    </row>
    <row r="62" ht="47.25" customHeight="1">
      <c r="A62" s="66"/>
      <c r="B62" s="67" t="s">
        <v>231</v>
      </c>
      <c r="C62" s="67"/>
      <c r="D62" s="68"/>
      <c r="E62" s="69"/>
      <c r="F62" s="69"/>
      <c r="G62" s="69"/>
      <c r="H62" s="70">
        <f>H26+H34+H41+H47+H53+H61</f>
        <v>58.75</v>
      </c>
      <c r="I62" s="2"/>
      <c r="J62" s="2"/>
      <c r="K62" s="2"/>
      <c r="L62" s="2"/>
      <c r="M62" s="2"/>
      <c r="N62" s="2"/>
      <c r="O62" s="2"/>
      <c r="P62" s="2"/>
      <c r="Q62" s="2"/>
      <c r="R62" s="2"/>
      <c r="S62" s="2"/>
      <c r="T62" s="2"/>
      <c r="U62" s="2"/>
      <c r="V62" s="2"/>
      <c r="W62" s="2"/>
      <c r="X62" s="2"/>
      <c r="Y62" s="2"/>
      <c r="Z62" s="2"/>
    </row>
    <row r="63" ht="54.0" customHeight="1">
      <c r="A63" s="71"/>
      <c r="B63" s="72" t="s">
        <v>232</v>
      </c>
      <c r="C63" s="72"/>
      <c r="D63" s="73"/>
      <c r="E63" s="74"/>
      <c r="F63" s="74"/>
      <c r="G63" s="74"/>
      <c r="H63" s="75">
        <f>H62/6</f>
        <v>9.791666667</v>
      </c>
      <c r="I63" s="2"/>
      <c r="J63" s="2"/>
      <c r="K63" s="2"/>
      <c r="L63" s="2"/>
      <c r="M63" s="2"/>
      <c r="N63" s="2"/>
      <c r="O63" s="2"/>
      <c r="P63" s="2"/>
      <c r="Q63" s="2"/>
      <c r="R63" s="2"/>
      <c r="S63" s="2"/>
      <c r="T63" s="2"/>
      <c r="U63" s="2"/>
      <c r="V63" s="2"/>
      <c r="W63" s="2"/>
      <c r="X63" s="2"/>
      <c r="Y63" s="2"/>
      <c r="Z63" s="2"/>
    </row>
    <row r="64" ht="15.75" customHeight="1">
      <c r="A64" s="76"/>
      <c r="B64" s="76"/>
      <c r="C64" s="76"/>
      <c r="D64" s="77"/>
      <c r="E64" s="77"/>
      <c r="F64" s="77"/>
      <c r="G64" s="77"/>
      <c r="H64" s="78"/>
      <c r="I64" s="2"/>
      <c r="J64" s="2"/>
      <c r="K64" s="2"/>
      <c r="L64" s="2"/>
      <c r="M64" s="2"/>
      <c r="N64" s="2"/>
      <c r="O64" s="2"/>
      <c r="P64" s="2"/>
      <c r="Q64" s="2"/>
      <c r="R64" s="2"/>
      <c r="S64" s="2"/>
      <c r="T64" s="2"/>
      <c r="U64" s="2"/>
      <c r="V64" s="2"/>
      <c r="W64" s="2"/>
      <c r="X64" s="2"/>
      <c r="Y64" s="2"/>
      <c r="Z64" s="2"/>
    </row>
    <row r="65" ht="15.0" customHeight="1">
      <c r="A65" s="79" t="s">
        <v>233</v>
      </c>
      <c r="B65" s="79"/>
      <c r="C65" s="79"/>
      <c r="D65" s="80"/>
      <c r="E65" s="80"/>
      <c r="F65" s="80"/>
      <c r="G65" s="80"/>
      <c r="H65" s="78"/>
      <c r="I65" s="2"/>
      <c r="J65" s="2"/>
      <c r="K65" s="2"/>
      <c r="L65" s="2"/>
      <c r="M65" s="2"/>
      <c r="N65" s="2"/>
      <c r="O65" s="2"/>
      <c r="P65" s="2"/>
      <c r="Q65" s="2"/>
      <c r="R65" s="2"/>
      <c r="S65" s="2"/>
      <c r="T65" s="2"/>
      <c r="U65" s="2"/>
      <c r="V65" s="2"/>
      <c r="W65" s="2"/>
      <c r="X65" s="2"/>
      <c r="Y65" s="2"/>
      <c r="Z65" s="2"/>
    </row>
    <row r="66" ht="15.0" customHeight="1">
      <c r="A66" s="81" t="s">
        <v>234</v>
      </c>
      <c r="B66" s="79" t="s">
        <v>235</v>
      </c>
      <c r="C66" s="79"/>
      <c r="D66" s="80"/>
      <c r="E66" s="80"/>
      <c r="F66" s="80"/>
      <c r="G66" s="80"/>
      <c r="H66" s="78"/>
      <c r="I66" s="2"/>
      <c r="J66" s="2"/>
      <c r="K66" s="2"/>
      <c r="L66" s="2"/>
      <c r="M66" s="2"/>
      <c r="N66" s="2"/>
      <c r="O66" s="2"/>
      <c r="P66" s="2"/>
      <c r="Q66" s="2"/>
      <c r="R66" s="2"/>
      <c r="S66" s="2"/>
      <c r="T66" s="2"/>
      <c r="U66" s="2"/>
      <c r="V66" s="2"/>
      <c r="W66" s="2"/>
      <c r="X66" s="2"/>
      <c r="Y66" s="2"/>
      <c r="Z66" s="2"/>
    </row>
    <row r="67" ht="15.0" customHeight="1">
      <c r="A67" s="81" t="s">
        <v>236</v>
      </c>
      <c r="B67" s="79" t="s">
        <v>237</v>
      </c>
      <c r="C67" s="79"/>
      <c r="D67" s="80"/>
      <c r="E67" s="80"/>
      <c r="F67" s="80"/>
      <c r="G67" s="80"/>
      <c r="H67" s="78"/>
      <c r="I67" s="2"/>
      <c r="J67" s="2"/>
      <c r="K67" s="2"/>
      <c r="L67" s="2"/>
      <c r="M67" s="2"/>
      <c r="N67" s="2"/>
      <c r="O67" s="2"/>
      <c r="P67" s="2"/>
      <c r="Q67" s="2"/>
      <c r="R67" s="2"/>
      <c r="S67" s="2"/>
      <c r="T67" s="2"/>
      <c r="U67" s="2"/>
      <c r="V67" s="2"/>
      <c r="W67" s="2"/>
      <c r="X67" s="2"/>
      <c r="Y67" s="2"/>
      <c r="Z67" s="2"/>
    </row>
    <row r="68" ht="15.0" customHeight="1">
      <c r="A68" s="81" t="s">
        <v>238</v>
      </c>
      <c r="B68" s="79" t="s">
        <v>239</v>
      </c>
      <c r="C68" s="79"/>
      <c r="D68" s="80"/>
      <c r="E68" s="80"/>
      <c r="F68" s="80"/>
      <c r="G68" s="80"/>
      <c r="H68" s="78"/>
      <c r="I68" s="2"/>
      <c r="J68" s="2"/>
      <c r="K68" s="2"/>
      <c r="L68" s="2"/>
      <c r="M68" s="2"/>
      <c r="N68" s="2"/>
      <c r="O68" s="2"/>
      <c r="P68" s="2"/>
      <c r="Q68" s="2"/>
      <c r="R68" s="2"/>
      <c r="S68" s="2"/>
      <c r="T68" s="2"/>
      <c r="U68" s="2"/>
      <c r="V68" s="2"/>
      <c r="W68" s="2"/>
      <c r="X68" s="2"/>
      <c r="Y68" s="2"/>
      <c r="Z68" s="2"/>
    </row>
    <row r="69" ht="15.0" customHeight="1">
      <c r="A69" s="81"/>
      <c r="B69" s="79" t="s">
        <v>240</v>
      </c>
      <c r="C69" s="79"/>
      <c r="D69" s="80"/>
      <c r="E69" s="80"/>
      <c r="F69" s="80"/>
      <c r="G69" s="80"/>
      <c r="H69" s="78"/>
      <c r="I69" s="2"/>
      <c r="J69" s="2"/>
      <c r="K69" s="2"/>
      <c r="L69" s="2"/>
      <c r="M69" s="2"/>
      <c r="N69" s="2"/>
      <c r="O69" s="2"/>
      <c r="P69" s="2"/>
      <c r="Q69" s="2"/>
      <c r="R69" s="2"/>
      <c r="S69" s="2"/>
      <c r="T69" s="2"/>
      <c r="U69" s="2"/>
      <c r="V69" s="2"/>
      <c r="W69" s="2"/>
      <c r="X69" s="2"/>
      <c r="Y69" s="2"/>
      <c r="Z69" s="2"/>
    </row>
    <row r="70" ht="15.0" customHeight="1">
      <c r="A70" s="81"/>
      <c r="B70" s="79" t="s">
        <v>241</v>
      </c>
      <c r="C70" s="79"/>
      <c r="D70" s="80"/>
      <c r="E70" s="80"/>
      <c r="F70" s="80"/>
      <c r="G70" s="80"/>
      <c r="H70" s="78"/>
      <c r="I70" s="2"/>
      <c r="J70" s="2"/>
      <c r="K70" s="2"/>
      <c r="L70" s="2"/>
      <c r="M70" s="2"/>
      <c r="N70" s="2"/>
      <c r="O70" s="2"/>
      <c r="P70" s="2"/>
      <c r="Q70" s="2"/>
      <c r="R70" s="2"/>
      <c r="S70" s="2"/>
      <c r="T70" s="2"/>
      <c r="U70" s="2"/>
      <c r="V70" s="2"/>
      <c r="W70" s="2"/>
      <c r="X70" s="2"/>
      <c r="Y70" s="2"/>
      <c r="Z70" s="2"/>
    </row>
    <row r="71" ht="15.0" customHeight="1">
      <c r="A71" s="81"/>
      <c r="B71" s="79" t="s">
        <v>242</v>
      </c>
      <c r="C71" s="79"/>
      <c r="D71" s="80"/>
      <c r="E71" s="80"/>
      <c r="F71" s="80"/>
      <c r="G71" s="80"/>
      <c r="H71" s="78"/>
      <c r="I71" s="2"/>
      <c r="J71" s="2"/>
      <c r="K71" s="2"/>
      <c r="L71" s="2"/>
      <c r="M71" s="2"/>
      <c r="N71" s="2"/>
      <c r="O71" s="2"/>
      <c r="P71" s="2"/>
      <c r="Q71" s="2"/>
      <c r="R71" s="2"/>
      <c r="S71" s="2"/>
      <c r="T71" s="2"/>
      <c r="U71" s="2"/>
      <c r="V71" s="2"/>
      <c r="W71" s="2"/>
      <c r="X71" s="2"/>
      <c r="Y71" s="2"/>
      <c r="Z71" s="2"/>
    </row>
    <row r="72" ht="14.25" customHeight="1">
      <c r="A72" s="2"/>
      <c r="B72" s="2"/>
      <c r="C72" s="2"/>
      <c r="D72" s="80"/>
      <c r="E72" s="80"/>
      <c r="F72" s="80"/>
      <c r="G72" s="80"/>
      <c r="H72" s="78"/>
      <c r="I72" s="2"/>
      <c r="J72" s="2"/>
      <c r="K72" s="2"/>
      <c r="L72" s="2"/>
      <c r="M72" s="2"/>
      <c r="N72" s="2"/>
      <c r="O72" s="2"/>
      <c r="P72" s="2"/>
      <c r="Q72" s="2"/>
      <c r="R72" s="2"/>
      <c r="S72" s="2"/>
      <c r="T72" s="2"/>
      <c r="U72" s="2"/>
      <c r="V72" s="2"/>
      <c r="W72" s="2"/>
      <c r="X72" s="2"/>
      <c r="Y72" s="2"/>
      <c r="Z72" s="2"/>
    </row>
    <row r="73" ht="14.25" customHeight="1">
      <c r="A73" s="2"/>
      <c r="B73" s="2"/>
      <c r="C73" s="2"/>
      <c r="D73" s="80"/>
      <c r="E73" s="80"/>
      <c r="F73" s="80"/>
      <c r="G73" s="80"/>
      <c r="H73" s="78"/>
      <c r="I73" s="2"/>
      <c r="J73" s="2"/>
      <c r="K73" s="2"/>
      <c r="L73" s="2"/>
      <c r="M73" s="2"/>
      <c r="N73" s="2"/>
      <c r="O73" s="2"/>
      <c r="P73" s="2"/>
      <c r="Q73" s="2"/>
      <c r="R73" s="2"/>
      <c r="S73" s="2"/>
      <c r="T73" s="2"/>
      <c r="U73" s="2"/>
      <c r="V73" s="2"/>
      <c r="W73" s="2"/>
      <c r="X73" s="2"/>
      <c r="Y73" s="2"/>
      <c r="Z73" s="2"/>
    </row>
    <row r="74" ht="14.25" customHeight="1">
      <c r="A74" s="2"/>
      <c r="B74" s="2"/>
      <c r="C74" s="2"/>
      <c r="D74" s="80"/>
      <c r="E74" s="80"/>
      <c r="F74" s="80"/>
      <c r="G74" s="80"/>
      <c r="H74" s="78"/>
      <c r="I74" s="2"/>
      <c r="J74" s="2"/>
      <c r="K74" s="2"/>
      <c r="L74" s="2"/>
      <c r="M74" s="2"/>
      <c r="N74" s="2"/>
      <c r="O74" s="2"/>
      <c r="P74" s="2"/>
      <c r="Q74" s="2"/>
      <c r="R74" s="2"/>
      <c r="S74" s="2"/>
      <c r="T74" s="2"/>
      <c r="U74" s="2"/>
      <c r="V74" s="2"/>
      <c r="W74" s="2"/>
      <c r="X74" s="2"/>
      <c r="Y74" s="2"/>
      <c r="Z74" s="2"/>
    </row>
    <row r="75" ht="14.25" customHeight="1">
      <c r="A75" s="2"/>
      <c r="B75" s="2"/>
      <c r="C75" s="2"/>
      <c r="D75" s="80"/>
      <c r="E75" s="80"/>
      <c r="F75" s="80"/>
      <c r="G75" s="80"/>
      <c r="H75" s="78"/>
      <c r="I75" s="2"/>
      <c r="J75" s="2"/>
      <c r="K75" s="2"/>
      <c r="L75" s="2"/>
      <c r="M75" s="2"/>
      <c r="N75" s="2"/>
      <c r="O75" s="2"/>
      <c r="P75" s="2"/>
      <c r="Q75" s="2"/>
      <c r="R75" s="2"/>
      <c r="S75" s="2"/>
      <c r="T75" s="2"/>
      <c r="U75" s="2"/>
      <c r="V75" s="2"/>
      <c r="W75" s="2"/>
      <c r="X75" s="2"/>
      <c r="Y75" s="2"/>
      <c r="Z75" s="2"/>
    </row>
    <row r="76" ht="14.25" customHeight="1">
      <c r="A76" s="2"/>
      <c r="B76" s="2"/>
      <c r="C76" s="2"/>
      <c r="D76" s="80"/>
      <c r="E76" s="80"/>
      <c r="F76" s="80"/>
      <c r="G76" s="80"/>
      <c r="H76" s="78"/>
      <c r="I76" s="2"/>
      <c r="J76" s="2"/>
      <c r="K76" s="2"/>
      <c r="L76" s="2"/>
      <c r="M76" s="2"/>
      <c r="N76" s="2"/>
      <c r="O76" s="2"/>
      <c r="P76" s="2"/>
      <c r="Q76" s="2"/>
      <c r="R76" s="2"/>
      <c r="S76" s="2"/>
      <c r="T76" s="2"/>
      <c r="U76" s="2"/>
      <c r="V76" s="2"/>
      <c r="W76" s="2"/>
      <c r="X76" s="2"/>
      <c r="Y76" s="2"/>
      <c r="Z76" s="2"/>
    </row>
    <row r="77" ht="14.25" customHeight="1">
      <c r="A77" s="2"/>
      <c r="B77" s="2"/>
      <c r="C77" s="2"/>
      <c r="D77" s="80"/>
      <c r="E77" s="80"/>
      <c r="F77" s="80"/>
      <c r="G77" s="80"/>
      <c r="H77" s="78"/>
      <c r="I77" s="2"/>
      <c r="J77" s="2"/>
      <c r="K77" s="2"/>
      <c r="L77" s="2"/>
      <c r="M77" s="2"/>
      <c r="N77" s="2"/>
      <c r="O77" s="2"/>
      <c r="P77" s="2"/>
      <c r="Q77" s="2"/>
      <c r="R77" s="2"/>
      <c r="S77" s="2"/>
      <c r="T77" s="2"/>
      <c r="U77" s="2"/>
      <c r="V77" s="2"/>
      <c r="W77" s="2"/>
      <c r="X77" s="2"/>
      <c r="Y77" s="2"/>
      <c r="Z77" s="2"/>
    </row>
    <row r="78" ht="14.25" customHeight="1">
      <c r="A78" s="2"/>
      <c r="B78" s="2"/>
      <c r="C78" s="2"/>
      <c r="D78" s="80"/>
      <c r="E78" s="80"/>
      <c r="F78" s="80"/>
      <c r="G78" s="80"/>
      <c r="H78" s="78"/>
      <c r="I78" s="2"/>
      <c r="J78" s="2"/>
      <c r="K78" s="2"/>
      <c r="L78" s="2"/>
      <c r="M78" s="2"/>
      <c r="N78" s="2"/>
      <c r="O78" s="2"/>
      <c r="P78" s="2"/>
      <c r="Q78" s="2"/>
      <c r="R78" s="2"/>
      <c r="S78" s="2"/>
      <c r="T78" s="2"/>
      <c r="U78" s="2"/>
      <c r="V78" s="2"/>
      <c r="W78" s="2"/>
      <c r="X78" s="2"/>
      <c r="Y78" s="2"/>
      <c r="Z78" s="2"/>
    </row>
    <row r="79" ht="14.25" customHeight="1">
      <c r="A79" s="2"/>
      <c r="B79" s="2"/>
      <c r="C79" s="2"/>
      <c r="D79" s="80"/>
      <c r="E79" s="80"/>
      <c r="F79" s="80"/>
      <c r="G79" s="80"/>
      <c r="H79" s="78"/>
      <c r="I79" s="2"/>
      <c r="J79" s="2"/>
      <c r="K79" s="2"/>
      <c r="L79" s="2"/>
      <c r="M79" s="2"/>
      <c r="N79" s="2"/>
      <c r="O79" s="2"/>
      <c r="P79" s="2"/>
      <c r="Q79" s="2"/>
      <c r="R79" s="2"/>
      <c r="S79" s="2"/>
      <c r="T79" s="2"/>
      <c r="U79" s="2"/>
      <c r="V79" s="2"/>
      <c r="W79" s="2"/>
      <c r="X79" s="2"/>
      <c r="Y79" s="2"/>
      <c r="Z79" s="2"/>
    </row>
    <row r="80" ht="14.25" customHeight="1">
      <c r="A80" s="2"/>
      <c r="B80" s="2"/>
      <c r="C80" s="2"/>
      <c r="D80" s="80"/>
      <c r="E80" s="80"/>
      <c r="F80" s="80"/>
      <c r="G80" s="80"/>
      <c r="H80" s="78"/>
      <c r="I80" s="2"/>
      <c r="J80" s="2"/>
      <c r="K80" s="2"/>
      <c r="L80" s="2"/>
      <c r="M80" s="2"/>
      <c r="N80" s="2"/>
      <c r="O80" s="2"/>
      <c r="P80" s="2"/>
      <c r="Q80" s="2"/>
      <c r="R80" s="2"/>
      <c r="S80" s="2"/>
      <c r="T80" s="2"/>
      <c r="U80" s="2"/>
      <c r="V80" s="2"/>
      <c r="W80" s="2"/>
      <c r="X80" s="2"/>
      <c r="Y80" s="2"/>
      <c r="Z80" s="2"/>
    </row>
    <row r="81" ht="14.25" customHeight="1">
      <c r="A81" s="2"/>
      <c r="B81" s="2"/>
      <c r="C81" s="2"/>
      <c r="D81" s="80"/>
      <c r="E81" s="80"/>
      <c r="F81" s="80"/>
      <c r="G81" s="80"/>
      <c r="H81" s="78"/>
      <c r="I81" s="2"/>
      <c r="J81" s="2"/>
      <c r="K81" s="2"/>
      <c r="L81" s="2"/>
      <c r="M81" s="2"/>
      <c r="N81" s="2"/>
      <c r="O81" s="2"/>
      <c r="P81" s="2"/>
      <c r="Q81" s="2"/>
      <c r="R81" s="2"/>
      <c r="S81" s="2"/>
      <c r="T81" s="2"/>
      <c r="U81" s="2"/>
      <c r="V81" s="2"/>
      <c r="W81" s="2"/>
      <c r="X81" s="2"/>
      <c r="Y81" s="2"/>
      <c r="Z81" s="2"/>
    </row>
    <row r="82" ht="14.25" customHeight="1">
      <c r="A82" s="2"/>
      <c r="B82" s="2"/>
      <c r="C82" s="2"/>
      <c r="D82" s="80"/>
      <c r="E82" s="80"/>
      <c r="F82" s="80"/>
      <c r="G82" s="80"/>
      <c r="H82" s="78"/>
      <c r="I82" s="2"/>
      <c r="J82" s="2"/>
      <c r="K82" s="2"/>
      <c r="L82" s="2"/>
      <c r="M82" s="2"/>
      <c r="N82" s="2"/>
      <c r="O82" s="2"/>
      <c r="P82" s="2"/>
      <c r="Q82" s="2"/>
      <c r="R82" s="2"/>
      <c r="S82" s="2"/>
      <c r="T82" s="2"/>
      <c r="U82" s="2"/>
      <c r="V82" s="2"/>
      <c r="W82" s="2"/>
      <c r="X82" s="2"/>
      <c r="Y82" s="2"/>
      <c r="Z82" s="2"/>
    </row>
    <row r="83" ht="14.25" customHeight="1">
      <c r="A83" s="2"/>
      <c r="B83" s="2"/>
      <c r="C83" s="2"/>
      <c r="D83" s="80"/>
      <c r="E83" s="80"/>
      <c r="F83" s="80"/>
      <c r="G83" s="80"/>
      <c r="H83" s="78"/>
      <c r="I83" s="2"/>
      <c r="J83" s="2"/>
      <c r="K83" s="2"/>
      <c r="L83" s="2"/>
      <c r="M83" s="2"/>
      <c r="N83" s="2"/>
      <c r="O83" s="2"/>
      <c r="P83" s="2"/>
      <c r="Q83" s="2"/>
      <c r="R83" s="2"/>
      <c r="S83" s="2"/>
      <c r="T83" s="2"/>
      <c r="U83" s="2"/>
      <c r="V83" s="2"/>
      <c r="W83" s="2"/>
      <c r="X83" s="2"/>
      <c r="Y83" s="2"/>
      <c r="Z83" s="2"/>
    </row>
    <row r="84" ht="14.25" customHeight="1">
      <c r="A84" s="2"/>
      <c r="B84" s="2"/>
      <c r="C84" s="2"/>
      <c r="D84" s="80"/>
      <c r="E84" s="80"/>
      <c r="F84" s="80"/>
      <c r="G84" s="80"/>
      <c r="H84" s="78"/>
      <c r="I84" s="2"/>
      <c r="J84" s="2"/>
      <c r="K84" s="2"/>
      <c r="L84" s="2"/>
      <c r="M84" s="2"/>
      <c r="N84" s="2"/>
      <c r="O84" s="2"/>
      <c r="P84" s="2"/>
      <c r="Q84" s="2"/>
      <c r="R84" s="2"/>
      <c r="S84" s="2"/>
      <c r="T84" s="2"/>
      <c r="U84" s="2"/>
      <c r="V84" s="2"/>
      <c r="W84" s="2"/>
      <c r="X84" s="2"/>
      <c r="Y84" s="2"/>
      <c r="Z84" s="2"/>
    </row>
    <row r="85" ht="14.25" customHeight="1">
      <c r="A85" s="2"/>
      <c r="B85" s="2"/>
      <c r="C85" s="2"/>
      <c r="D85" s="80"/>
      <c r="E85" s="80"/>
      <c r="F85" s="80"/>
      <c r="G85" s="80"/>
      <c r="H85" s="78"/>
      <c r="I85" s="2"/>
      <c r="J85" s="2"/>
      <c r="K85" s="2"/>
      <c r="L85" s="2"/>
      <c r="M85" s="2"/>
      <c r="N85" s="2"/>
      <c r="O85" s="2"/>
      <c r="P85" s="2"/>
      <c r="Q85" s="2"/>
      <c r="R85" s="2"/>
      <c r="S85" s="2"/>
      <c r="T85" s="2"/>
      <c r="U85" s="2"/>
      <c r="V85" s="2"/>
      <c r="W85" s="2"/>
      <c r="X85" s="2"/>
      <c r="Y85" s="2"/>
      <c r="Z85" s="2"/>
    </row>
    <row r="86" ht="14.25" customHeight="1">
      <c r="A86" s="2"/>
      <c r="B86" s="2"/>
      <c r="C86" s="2"/>
      <c r="D86" s="80"/>
      <c r="E86" s="80"/>
      <c r="F86" s="80"/>
      <c r="G86" s="80"/>
      <c r="H86" s="78"/>
      <c r="I86" s="2"/>
      <c r="J86" s="2"/>
      <c r="K86" s="2"/>
      <c r="L86" s="2"/>
      <c r="M86" s="2"/>
      <c r="N86" s="2"/>
      <c r="O86" s="2"/>
      <c r="P86" s="2"/>
      <c r="Q86" s="2"/>
      <c r="R86" s="2"/>
      <c r="S86" s="2"/>
      <c r="T86" s="2"/>
      <c r="U86" s="2"/>
      <c r="V86" s="2"/>
      <c r="W86" s="2"/>
      <c r="X86" s="2"/>
      <c r="Y86" s="2"/>
      <c r="Z86" s="2"/>
    </row>
    <row r="87" ht="14.25" customHeight="1">
      <c r="A87" s="2"/>
      <c r="B87" s="2"/>
      <c r="C87" s="2"/>
      <c r="D87" s="80"/>
      <c r="E87" s="80"/>
      <c r="F87" s="80"/>
      <c r="G87" s="80"/>
      <c r="H87" s="78"/>
      <c r="I87" s="2"/>
      <c r="J87" s="2"/>
      <c r="K87" s="2"/>
      <c r="L87" s="2"/>
      <c r="M87" s="2"/>
      <c r="N87" s="2"/>
      <c r="O87" s="2"/>
      <c r="P87" s="2"/>
      <c r="Q87" s="2"/>
      <c r="R87" s="2"/>
      <c r="S87" s="2"/>
      <c r="T87" s="2"/>
      <c r="U87" s="2"/>
      <c r="V87" s="2"/>
      <c r="W87" s="2"/>
      <c r="X87" s="2"/>
      <c r="Y87" s="2"/>
      <c r="Z87" s="2"/>
    </row>
    <row r="88" ht="14.25" customHeight="1">
      <c r="A88" s="2"/>
      <c r="B88" s="2"/>
      <c r="C88" s="2"/>
      <c r="D88" s="80"/>
      <c r="E88" s="80"/>
      <c r="F88" s="80"/>
      <c r="G88" s="80"/>
      <c r="H88" s="78"/>
      <c r="I88" s="2"/>
      <c r="J88" s="2"/>
      <c r="K88" s="2"/>
      <c r="L88" s="2"/>
      <c r="M88" s="2"/>
      <c r="N88" s="2"/>
      <c r="O88" s="2"/>
      <c r="P88" s="2"/>
      <c r="Q88" s="2"/>
      <c r="R88" s="2"/>
      <c r="S88" s="2"/>
      <c r="T88" s="2"/>
      <c r="U88" s="2"/>
      <c r="V88" s="2"/>
      <c r="W88" s="2"/>
      <c r="X88" s="2"/>
      <c r="Y88" s="2"/>
      <c r="Z88" s="2"/>
    </row>
    <row r="89" ht="14.25" customHeight="1">
      <c r="A89" s="2"/>
      <c r="B89" s="2"/>
      <c r="C89" s="2"/>
      <c r="D89" s="80"/>
      <c r="E89" s="80"/>
      <c r="F89" s="80"/>
      <c r="G89" s="80"/>
      <c r="H89" s="78"/>
      <c r="I89" s="2"/>
      <c r="J89" s="2"/>
      <c r="K89" s="2"/>
      <c r="L89" s="2"/>
      <c r="M89" s="2"/>
      <c r="N89" s="2"/>
      <c r="O89" s="2"/>
      <c r="P89" s="2"/>
      <c r="Q89" s="2"/>
      <c r="R89" s="2"/>
      <c r="S89" s="2"/>
      <c r="T89" s="2"/>
      <c r="U89" s="2"/>
      <c r="V89" s="2"/>
      <c r="W89" s="2"/>
      <c r="X89" s="2"/>
      <c r="Y89" s="2"/>
      <c r="Z89" s="2"/>
    </row>
    <row r="90" ht="14.25" customHeight="1">
      <c r="A90" s="2"/>
      <c r="B90" s="2"/>
      <c r="C90" s="2"/>
      <c r="D90" s="80"/>
      <c r="E90" s="80"/>
      <c r="F90" s="80"/>
      <c r="G90" s="80"/>
      <c r="H90" s="78"/>
      <c r="I90" s="2"/>
      <c r="J90" s="2"/>
      <c r="K90" s="2"/>
      <c r="L90" s="2"/>
      <c r="M90" s="2"/>
      <c r="N90" s="2"/>
      <c r="O90" s="2"/>
      <c r="P90" s="2"/>
      <c r="Q90" s="2"/>
      <c r="R90" s="2"/>
      <c r="S90" s="2"/>
      <c r="T90" s="2"/>
      <c r="U90" s="2"/>
      <c r="V90" s="2"/>
      <c r="W90" s="2"/>
      <c r="X90" s="2"/>
      <c r="Y90" s="2"/>
      <c r="Z90" s="2"/>
    </row>
    <row r="91" ht="14.25" customHeight="1">
      <c r="A91" s="2"/>
      <c r="B91" s="2"/>
      <c r="C91" s="2"/>
      <c r="D91" s="80"/>
      <c r="E91" s="80"/>
      <c r="F91" s="80"/>
      <c r="G91" s="80"/>
      <c r="H91" s="78"/>
      <c r="I91" s="2"/>
      <c r="J91" s="2"/>
      <c r="K91" s="2"/>
      <c r="L91" s="2"/>
      <c r="M91" s="2"/>
      <c r="N91" s="2"/>
      <c r="O91" s="2"/>
      <c r="P91" s="2"/>
      <c r="Q91" s="2"/>
      <c r="R91" s="2"/>
      <c r="S91" s="2"/>
      <c r="T91" s="2"/>
      <c r="U91" s="2"/>
      <c r="V91" s="2"/>
      <c r="W91" s="2"/>
      <c r="X91" s="2"/>
      <c r="Y91" s="2"/>
      <c r="Z91" s="2"/>
    </row>
    <row r="92" ht="14.25" customHeight="1">
      <c r="A92" s="2"/>
      <c r="B92" s="2"/>
      <c r="C92" s="2"/>
      <c r="D92" s="80"/>
      <c r="E92" s="80"/>
      <c r="F92" s="80"/>
      <c r="G92" s="80"/>
      <c r="H92" s="78"/>
      <c r="I92" s="2"/>
      <c r="J92" s="2"/>
      <c r="K92" s="2"/>
      <c r="L92" s="2"/>
      <c r="M92" s="2"/>
      <c r="N92" s="2"/>
      <c r="O92" s="2"/>
      <c r="P92" s="2"/>
      <c r="Q92" s="2"/>
      <c r="R92" s="2"/>
      <c r="S92" s="2"/>
      <c r="T92" s="2"/>
      <c r="U92" s="2"/>
      <c r="V92" s="2"/>
      <c r="W92" s="2"/>
      <c r="X92" s="2"/>
      <c r="Y92" s="2"/>
      <c r="Z92" s="2"/>
    </row>
    <row r="93" ht="14.25" customHeight="1">
      <c r="A93" s="2"/>
      <c r="B93" s="2"/>
      <c r="C93" s="2"/>
      <c r="D93" s="80"/>
      <c r="E93" s="80"/>
      <c r="F93" s="80"/>
      <c r="G93" s="80"/>
      <c r="H93" s="78"/>
      <c r="I93" s="2"/>
      <c r="J93" s="2"/>
      <c r="K93" s="2"/>
      <c r="L93" s="2"/>
      <c r="M93" s="2"/>
      <c r="N93" s="2"/>
      <c r="O93" s="2"/>
      <c r="P93" s="2"/>
      <c r="Q93" s="2"/>
      <c r="R93" s="2"/>
      <c r="S93" s="2"/>
      <c r="T93" s="2"/>
      <c r="U93" s="2"/>
      <c r="V93" s="2"/>
      <c r="W93" s="2"/>
      <c r="X93" s="2"/>
      <c r="Y93" s="2"/>
      <c r="Z93" s="2"/>
    </row>
    <row r="94" ht="14.25" customHeight="1">
      <c r="A94" s="2"/>
      <c r="B94" s="2"/>
      <c r="C94" s="2"/>
      <c r="D94" s="80"/>
      <c r="E94" s="80"/>
      <c r="F94" s="80"/>
      <c r="G94" s="80"/>
      <c r="H94" s="78"/>
      <c r="I94" s="2"/>
      <c r="J94" s="2"/>
      <c r="K94" s="2"/>
      <c r="L94" s="2"/>
      <c r="M94" s="2"/>
      <c r="N94" s="2"/>
      <c r="O94" s="2"/>
      <c r="P94" s="2"/>
      <c r="Q94" s="2"/>
      <c r="R94" s="2"/>
      <c r="S94" s="2"/>
      <c r="T94" s="2"/>
      <c r="U94" s="2"/>
      <c r="V94" s="2"/>
      <c r="W94" s="2"/>
      <c r="X94" s="2"/>
      <c r="Y94" s="2"/>
      <c r="Z94" s="2"/>
    </row>
    <row r="95" ht="14.25" customHeight="1">
      <c r="A95" s="2"/>
      <c r="B95" s="2"/>
      <c r="C95" s="2"/>
      <c r="D95" s="80"/>
      <c r="E95" s="80"/>
      <c r="F95" s="80"/>
      <c r="G95" s="80"/>
      <c r="H95" s="78"/>
      <c r="I95" s="2"/>
      <c r="J95" s="2"/>
      <c r="K95" s="2"/>
      <c r="L95" s="2"/>
      <c r="M95" s="2"/>
      <c r="N95" s="2"/>
      <c r="O95" s="2"/>
      <c r="P95" s="2"/>
      <c r="Q95" s="2"/>
      <c r="R95" s="2"/>
      <c r="S95" s="2"/>
      <c r="T95" s="2"/>
      <c r="U95" s="2"/>
      <c r="V95" s="2"/>
      <c r="W95" s="2"/>
      <c r="X95" s="2"/>
      <c r="Y95" s="2"/>
      <c r="Z95" s="2"/>
    </row>
    <row r="96" ht="14.25" customHeight="1">
      <c r="A96" s="2"/>
      <c r="B96" s="2"/>
      <c r="C96" s="2"/>
      <c r="D96" s="80"/>
      <c r="E96" s="80"/>
      <c r="F96" s="80"/>
      <c r="G96" s="80"/>
      <c r="H96" s="78"/>
      <c r="I96" s="2"/>
      <c r="J96" s="2"/>
      <c r="K96" s="2"/>
      <c r="L96" s="2"/>
      <c r="M96" s="2"/>
      <c r="N96" s="2"/>
      <c r="O96" s="2"/>
      <c r="P96" s="2"/>
      <c r="Q96" s="2"/>
      <c r="R96" s="2"/>
      <c r="S96" s="2"/>
      <c r="T96" s="2"/>
      <c r="U96" s="2"/>
      <c r="V96" s="2"/>
      <c r="W96" s="2"/>
      <c r="X96" s="2"/>
      <c r="Y96" s="2"/>
      <c r="Z96" s="2"/>
    </row>
    <row r="97" ht="14.25" customHeight="1">
      <c r="A97" s="2"/>
      <c r="B97" s="2"/>
      <c r="C97" s="2"/>
      <c r="D97" s="80"/>
      <c r="E97" s="80"/>
      <c r="F97" s="80"/>
      <c r="G97" s="80"/>
      <c r="H97" s="78"/>
      <c r="I97" s="2"/>
      <c r="J97" s="2"/>
      <c r="K97" s="2"/>
      <c r="L97" s="2"/>
      <c r="M97" s="2"/>
      <c r="N97" s="2"/>
      <c r="O97" s="2"/>
      <c r="P97" s="2"/>
      <c r="Q97" s="2"/>
      <c r="R97" s="2"/>
      <c r="S97" s="2"/>
      <c r="T97" s="2"/>
      <c r="U97" s="2"/>
      <c r="V97" s="2"/>
      <c r="W97" s="2"/>
      <c r="X97" s="2"/>
      <c r="Y97" s="2"/>
      <c r="Z97" s="2"/>
    </row>
    <row r="98" ht="14.25" customHeight="1">
      <c r="A98" s="2"/>
      <c r="B98" s="2"/>
      <c r="C98" s="2"/>
      <c r="D98" s="80"/>
      <c r="E98" s="80"/>
      <c r="F98" s="80"/>
      <c r="G98" s="80"/>
      <c r="H98" s="78"/>
      <c r="I98" s="2"/>
      <c r="J98" s="2"/>
      <c r="K98" s="2"/>
      <c r="L98" s="2"/>
      <c r="M98" s="2"/>
      <c r="N98" s="2"/>
      <c r="O98" s="2"/>
      <c r="P98" s="2"/>
      <c r="Q98" s="2"/>
      <c r="R98" s="2"/>
      <c r="S98" s="2"/>
      <c r="T98" s="2"/>
      <c r="U98" s="2"/>
      <c r="V98" s="2"/>
      <c r="W98" s="2"/>
      <c r="X98" s="2"/>
      <c r="Y98" s="2"/>
      <c r="Z98" s="2"/>
    </row>
    <row r="99" ht="14.25" customHeight="1">
      <c r="A99" s="2"/>
      <c r="B99" s="2"/>
      <c r="C99" s="2"/>
      <c r="D99" s="80"/>
      <c r="E99" s="80"/>
      <c r="F99" s="80"/>
      <c r="G99" s="80"/>
      <c r="H99" s="78"/>
      <c r="I99" s="2"/>
      <c r="J99" s="2"/>
      <c r="K99" s="2"/>
      <c r="L99" s="2"/>
      <c r="M99" s="2"/>
      <c r="N99" s="2"/>
      <c r="O99" s="2"/>
      <c r="P99" s="2"/>
      <c r="Q99" s="2"/>
      <c r="R99" s="2"/>
      <c r="S99" s="2"/>
      <c r="T99" s="2"/>
      <c r="U99" s="2"/>
      <c r="V99" s="2"/>
      <c r="W99" s="2"/>
      <c r="X99" s="2"/>
      <c r="Y99" s="2"/>
      <c r="Z99" s="2"/>
    </row>
    <row r="100" ht="14.25" customHeight="1">
      <c r="A100" s="2"/>
      <c r="B100" s="2"/>
      <c r="C100" s="2"/>
      <c r="D100" s="80"/>
      <c r="E100" s="80"/>
      <c r="F100" s="80"/>
      <c r="G100" s="80"/>
      <c r="H100" s="78"/>
      <c r="I100" s="2"/>
      <c r="J100" s="2"/>
      <c r="K100" s="2"/>
      <c r="L100" s="2"/>
      <c r="M100" s="2"/>
      <c r="N100" s="2"/>
      <c r="O100" s="2"/>
      <c r="P100" s="2"/>
      <c r="Q100" s="2"/>
      <c r="R100" s="2"/>
      <c r="S100" s="2"/>
      <c r="T100" s="2"/>
      <c r="U100" s="2"/>
      <c r="V100" s="2"/>
      <c r="W100" s="2"/>
      <c r="X100" s="2"/>
      <c r="Y100" s="2"/>
      <c r="Z100" s="2"/>
    </row>
    <row r="101" ht="14.25" customHeight="1">
      <c r="A101" s="2"/>
      <c r="B101" s="2"/>
      <c r="C101" s="2"/>
      <c r="D101" s="80"/>
      <c r="E101" s="80"/>
      <c r="F101" s="80"/>
      <c r="G101" s="80"/>
      <c r="H101" s="78"/>
      <c r="I101" s="2"/>
      <c r="J101" s="2"/>
      <c r="K101" s="2"/>
      <c r="L101" s="2"/>
      <c r="M101" s="2"/>
      <c r="N101" s="2"/>
      <c r="O101" s="2"/>
      <c r="P101" s="2"/>
      <c r="Q101" s="2"/>
      <c r="R101" s="2"/>
      <c r="S101" s="2"/>
      <c r="T101" s="2"/>
      <c r="U101" s="2"/>
      <c r="V101" s="2"/>
      <c r="W101" s="2"/>
      <c r="X101" s="2"/>
      <c r="Y101" s="2"/>
      <c r="Z101" s="2"/>
    </row>
    <row r="102" ht="14.25" customHeight="1">
      <c r="A102" s="2"/>
      <c r="B102" s="2"/>
      <c r="C102" s="2"/>
      <c r="D102" s="80"/>
      <c r="E102" s="80"/>
      <c r="F102" s="80"/>
      <c r="G102" s="80"/>
      <c r="H102" s="78"/>
      <c r="I102" s="2"/>
      <c r="J102" s="2"/>
      <c r="K102" s="2"/>
      <c r="L102" s="2"/>
      <c r="M102" s="2"/>
      <c r="N102" s="2"/>
      <c r="O102" s="2"/>
      <c r="P102" s="2"/>
      <c r="Q102" s="2"/>
      <c r="R102" s="2"/>
      <c r="S102" s="2"/>
      <c r="T102" s="2"/>
      <c r="U102" s="2"/>
      <c r="V102" s="2"/>
      <c r="W102" s="2"/>
      <c r="X102" s="2"/>
      <c r="Y102" s="2"/>
      <c r="Z102" s="2"/>
    </row>
    <row r="103" ht="14.25" customHeight="1">
      <c r="A103" s="2"/>
      <c r="B103" s="2"/>
      <c r="C103" s="2"/>
      <c r="D103" s="80"/>
      <c r="E103" s="80"/>
      <c r="F103" s="80"/>
      <c r="G103" s="80"/>
      <c r="H103" s="78"/>
      <c r="I103" s="2"/>
      <c r="J103" s="2"/>
      <c r="K103" s="2"/>
      <c r="L103" s="2"/>
      <c r="M103" s="2"/>
      <c r="N103" s="2"/>
      <c r="O103" s="2"/>
      <c r="P103" s="2"/>
      <c r="Q103" s="2"/>
      <c r="R103" s="2"/>
      <c r="S103" s="2"/>
      <c r="T103" s="2"/>
      <c r="U103" s="2"/>
      <c r="V103" s="2"/>
      <c r="W103" s="2"/>
      <c r="X103" s="2"/>
      <c r="Y103" s="2"/>
      <c r="Z103" s="2"/>
    </row>
    <row r="104" ht="14.25" customHeight="1">
      <c r="A104" s="2"/>
      <c r="B104" s="2"/>
      <c r="C104" s="2"/>
      <c r="D104" s="80"/>
      <c r="E104" s="80"/>
      <c r="F104" s="80"/>
      <c r="G104" s="80"/>
      <c r="H104" s="78"/>
      <c r="I104" s="2"/>
      <c r="J104" s="2"/>
      <c r="K104" s="2"/>
      <c r="L104" s="2"/>
      <c r="M104" s="2"/>
      <c r="N104" s="2"/>
      <c r="O104" s="2"/>
      <c r="P104" s="2"/>
      <c r="Q104" s="2"/>
      <c r="R104" s="2"/>
      <c r="S104" s="2"/>
      <c r="T104" s="2"/>
      <c r="U104" s="2"/>
      <c r="V104" s="2"/>
      <c r="W104" s="2"/>
      <c r="X104" s="2"/>
      <c r="Y104" s="2"/>
      <c r="Z104" s="2"/>
    </row>
    <row r="105" ht="14.25" customHeight="1">
      <c r="A105" s="2"/>
      <c r="B105" s="2"/>
      <c r="C105" s="2"/>
      <c r="D105" s="80"/>
      <c r="E105" s="80"/>
      <c r="F105" s="80"/>
      <c r="G105" s="80"/>
      <c r="H105" s="78"/>
      <c r="I105" s="2"/>
      <c r="J105" s="2"/>
      <c r="K105" s="2"/>
      <c r="L105" s="2"/>
      <c r="M105" s="2"/>
      <c r="N105" s="2"/>
      <c r="O105" s="2"/>
      <c r="P105" s="2"/>
      <c r="Q105" s="2"/>
      <c r="R105" s="2"/>
      <c r="S105" s="2"/>
      <c r="T105" s="2"/>
      <c r="U105" s="2"/>
      <c r="V105" s="2"/>
      <c r="W105" s="2"/>
      <c r="X105" s="2"/>
      <c r="Y105" s="2"/>
      <c r="Z105" s="2"/>
    </row>
    <row r="106" ht="14.25" customHeight="1">
      <c r="A106" s="2"/>
      <c r="B106" s="2"/>
      <c r="C106" s="2"/>
      <c r="D106" s="80"/>
      <c r="E106" s="80"/>
      <c r="F106" s="80"/>
      <c r="G106" s="80"/>
      <c r="H106" s="78"/>
      <c r="I106" s="2"/>
      <c r="J106" s="2"/>
      <c r="K106" s="2"/>
      <c r="L106" s="2"/>
      <c r="M106" s="2"/>
      <c r="N106" s="2"/>
      <c r="O106" s="2"/>
      <c r="P106" s="2"/>
      <c r="Q106" s="2"/>
      <c r="R106" s="2"/>
      <c r="S106" s="2"/>
      <c r="T106" s="2"/>
      <c r="U106" s="2"/>
      <c r="V106" s="2"/>
      <c r="W106" s="2"/>
      <c r="X106" s="2"/>
      <c r="Y106" s="2"/>
      <c r="Z106" s="2"/>
    </row>
    <row r="107" ht="14.25" customHeight="1">
      <c r="A107" s="2"/>
      <c r="B107" s="2"/>
      <c r="C107" s="2"/>
      <c r="D107" s="80"/>
      <c r="E107" s="80"/>
      <c r="F107" s="80"/>
      <c r="G107" s="80"/>
      <c r="H107" s="78"/>
      <c r="I107" s="2"/>
      <c r="J107" s="2"/>
      <c r="K107" s="2"/>
      <c r="L107" s="2"/>
      <c r="M107" s="2"/>
      <c r="N107" s="2"/>
      <c r="O107" s="2"/>
      <c r="P107" s="2"/>
      <c r="Q107" s="2"/>
      <c r="R107" s="2"/>
      <c r="S107" s="2"/>
      <c r="T107" s="2"/>
      <c r="U107" s="2"/>
      <c r="V107" s="2"/>
      <c r="W107" s="2"/>
      <c r="X107" s="2"/>
      <c r="Y107" s="2"/>
      <c r="Z107" s="2"/>
    </row>
    <row r="108" ht="14.25" customHeight="1">
      <c r="A108" s="2"/>
      <c r="B108" s="2"/>
      <c r="C108" s="2"/>
      <c r="D108" s="80"/>
      <c r="E108" s="80"/>
      <c r="F108" s="80"/>
      <c r="G108" s="80"/>
      <c r="H108" s="78"/>
      <c r="I108" s="2"/>
      <c r="J108" s="2"/>
      <c r="K108" s="2"/>
      <c r="L108" s="2"/>
      <c r="M108" s="2"/>
      <c r="N108" s="2"/>
      <c r="O108" s="2"/>
      <c r="P108" s="2"/>
      <c r="Q108" s="2"/>
      <c r="R108" s="2"/>
      <c r="S108" s="2"/>
      <c r="T108" s="2"/>
      <c r="U108" s="2"/>
      <c r="V108" s="2"/>
      <c r="W108" s="2"/>
      <c r="X108" s="2"/>
      <c r="Y108" s="2"/>
      <c r="Z108" s="2"/>
    </row>
    <row r="109" ht="14.25" customHeight="1">
      <c r="A109" s="2"/>
      <c r="B109" s="2"/>
      <c r="C109" s="2"/>
      <c r="D109" s="80"/>
      <c r="E109" s="80"/>
      <c r="F109" s="80"/>
      <c r="G109" s="80"/>
      <c r="H109" s="78"/>
      <c r="I109" s="2"/>
      <c r="J109" s="2"/>
      <c r="K109" s="2"/>
      <c r="L109" s="2"/>
      <c r="M109" s="2"/>
      <c r="N109" s="2"/>
      <c r="O109" s="2"/>
      <c r="P109" s="2"/>
      <c r="Q109" s="2"/>
      <c r="R109" s="2"/>
      <c r="S109" s="2"/>
      <c r="T109" s="2"/>
      <c r="U109" s="2"/>
      <c r="V109" s="2"/>
      <c r="W109" s="2"/>
      <c r="X109" s="2"/>
      <c r="Y109" s="2"/>
      <c r="Z109" s="2"/>
    </row>
    <row r="110" ht="14.25" customHeight="1">
      <c r="A110" s="2"/>
      <c r="B110" s="2"/>
      <c r="C110" s="2"/>
      <c r="D110" s="80"/>
      <c r="E110" s="80"/>
      <c r="F110" s="80"/>
      <c r="G110" s="80"/>
      <c r="H110" s="78"/>
      <c r="I110" s="2"/>
      <c r="J110" s="2"/>
      <c r="K110" s="2"/>
      <c r="L110" s="2"/>
      <c r="M110" s="2"/>
      <c r="N110" s="2"/>
      <c r="O110" s="2"/>
      <c r="P110" s="2"/>
      <c r="Q110" s="2"/>
      <c r="R110" s="2"/>
      <c r="S110" s="2"/>
      <c r="T110" s="2"/>
      <c r="U110" s="2"/>
      <c r="V110" s="2"/>
      <c r="W110" s="2"/>
      <c r="X110" s="2"/>
      <c r="Y110" s="2"/>
      <c r="Z110" s="2"/>
    </row>
    <row r="111" ht="14.25" customHeight="1">
      <c r="A111" s="2"/>
      <c r="B111" s="2"/>
      <c r="C111" s="2"/>
      <c r="D111" s="80"/>
      <c r="E111" s="80"/>
      <c r="F111" s="80"/>
      <c r="G111" s="80"/>
      <c r="H111" s="78"/>
      <c r="I111" s="2"/>
      <c r="J111" s="2"/>
      <c r="K111" s="2"/>
      <c r="L111" s="2"/>
      <c r="M111" s="2"/>
      <c r="N111" s="2"/>
      <c r="O111" s="2"/>
      <c r="P111" s="2"/>
      <c r="Q111" s="2"/>
      <c r="R111" s="2"/>
      <c r="S111" s="2"/>
      <c r="T111" s="2"/>
      <c r="U111" s="2"/>
      <c r="V111" s="2"/>
      <c r="W111" s="2"/>
      <c r="X111" s="2"/>
      <c r="Y111" s="2"/>
      <c r="Z111" s="2"/>
    </row>
    <row r="112" ht="14.25" customHeight="1">
      <c r="A112" s="2"/>
      <c r="B112" s="2"/>
      <c r="C112" s="2"/>
      <c r="D112" s="80"/>
      <c r="E112" s="80"/>
      <c r="F112" s="80"/>
      <c r="G112" s="80"/>
      <c r="H112" s="78"/>
      <c r="I112" s="2"/>
      <c r="J112" s="2"/>
      <c r="K112" s="2"/>
      <c r="L112" s="2"/>
      <c r="M112" s="2"/>
      <c r="N112" s="2"/>
      <c r="O112" s="2"/>
      <c r="P112" s="2"/>
      <c r="Q112" s="2"/>
      <c r="R112" s="2"/>
      <c r="S112" s="2"/>
      <c r="T112" s="2"/>
      <c r="U112" s="2"/>
      <c r="V112" s="2"/>
      <c r="W112" s="2"/>
      <c r="X112" s="2"/>
      <c r="Y112" s="2"/>
      <c r="Z112" s="2"/>
    </row>
    <row r="113" ht="14.25" customHeight="1">
      <c r="A113" s="2"/>
      <c r="B113" s="2"/>
      <c r="C113" s="2"/>
      <c r="D113" s="80"/>
      <c r="E113" s="80"/>
      <c r="F113" s="80"/>
      <c r="G113" s="80"/>
      <c r="H113" s="78"/>
      <c r="I113" s="2"/>
      <c r="J113" s="2"/>
      <c r="K113" s="2"/>
      <c r="L113" s="2"/>
      <c r="M113" s="2"/>
      <c r="N113" s="2"/>
      <c r="O113" s="2"/>
      <c r="P113" s="2"/>
      <c r="Q113" s="2"/>
      <c r="R113" s="2"/>
      <c r="S113" s="2"/>
      <c r="T113" s="2"/>
      <c r="U113" s="2"/>
      <c r="V113" s="2"/>
      <c r="W113" s="2"/>
      <c r="X113" s="2"/>
      <c r="Y113" s="2"/>
      <c r="Z113" s="2"/>
    </row>
    <row r="114" ht="14.25" customHeight="1">
      <c r="A114" s="2"/>
      <c r="B114" s="2"/>
      <c r="C114" s="2"/>
      <c r="D114" s="80"/>
      <c r="E114" s="80"/>
      <c r="F114" s="80"/>
      <c r="G114" s="80"/>
      <c r="H114" s="78"/>
      <c r="I114" s="2"/>
      <c r="J114" s="2"/>
      <c r="K114" s="2"/>
      <c r="L114" s="2"/>
      <c r="M114" s="2"/>
      <c r="N114" s="2"/>
      <c r="O114" s="2"/>
      <c r="P114" s="2"/>
      <c r="Q114" s="2"/>
      <c r="R114" s="2"/>
      <c r="S114" s="2"/>
      <c r="T114" s="2"/>
      <c r="U114" s="2"/>
      <c r="V114" s="2"/>
      <c r="W114" s="2"/>
      <c r="X114" s="2"/>
      <c r="Y114" s="2"/>
      <c r="Z114" s="2"/>
    </row>
    <row r="115" ht="14.25" customHeight="1">
      <c r="A115" s="2"/>
      <c r="B115" s="2"/>
      <c r="C115" s="2"/>
      <c r="D115" s="80"/>
      <c r="E115" s="80"/>
      <c r="F115" s="80"/>
      <c r="G115" s="80"/>
      <c r="H115" s="78"/>
      <c r="I115" s="2"/>
      <c r="J115" s="2"/>
      <c r="K115" s="2"/>
      <c r="L115" s="2"/>
      <c r="M115" s="2"/>
      <c r="N115" s="2"/>
      <c r="O115" s="2"/>
      <c r="P115" s="2"/>
      <c r="Q115" s="2"/>
      <c r="R115" s="2"/>
      <c r="S115" s="2"/>
      <c r="T115" s="2"/>
      <c r="U115" s="2"/>
      <c r="V115" s="2"/>
      <c r="W115" s="2"/>
      <c r="X115" s="2"/>
      <c r="Y115" s="2"/>
      <c r="Z115" s="2"/>
    </row>
    <row r="116" ht="14.25" customHeight="1">
      <c r="A116" s="2"/>
      <c r="B116" s="2"/>
      <c r="C116" s="2"/>
      <c r="D116" s="80"/>
      <c r="E116" s="80"/>
      <c r="F116" s="80"/>
      <c r="G116" s="80"/>
      <c r="H116" s="78"/>
      <c r="I116" s="2"/>
      <c r="J116" s="2"/>
      <c r="K116" s="2"/>
      <c r="L116" s="2"/>
      <c r="M116" s="2"/>
      <c r="N116" s="2"/>
      <c r="O116" s="2"/>
      <c r="P116" s="2"/>
      <c r="Q116" s="2"/>
      <c r="R116" s="2"/>
      <c r="S116" s="2"/>
      <c r="T116" s="2"/>
      <c r="U116" s="2"/>
      <c r="V116" s="2"/>
      <c r="W116" s="2"/>
      <c r="X116" s="2"/>
      <c r="Y116" s="2"/>
      <c r="Z116" s="2"/>
    </row>
    <row r="117" ht="14.25" customHeight="1">
      <c r="A117" s="2"/>
      <c r="B117" s="2"/>
      <c r="C117" s="2"/>
      <c r="D117" s="80"/>
      <c r="E117" s="80"/>
      <c r="F117" s="80"/>
      <c r="G117" s="80"/>
      <c r="H117" s="78"/>
      <c r="I117" s="2"/>
      <c r="J117" s="2"/>
      <c r="K117" s="2"/>
      <c r="L117" s="2"/>
      <c r="M117" s="2"/>
      <c r="N117" s="2"/>
      <c r="O117" s="2"/>
      <c r="P117" s="2"/>
      <c r="Q117" s="2"/>
      <c r="R117" s="2"/>
      <c r="S117" s="2"/>
      <c r="T117" s="2"/>
      <c r="U117" s="2"/>
      <c r="V117" s="2"/>
      <c r="W117" s="2"/>
      <c r="X117" s="2"/>
      <c r="Y117" s="2"/>
      <c r="Z117" s="2"/>
    </row>
    <row r="118" ht="14.25" customHeight="1">
      <c r="A118" s="2"/>
      <c r="B118" s="2"/>
      <c r="C118" s="2"/>
      <c r="D118" s="80"/>
      <c r="E118" s="80"/>
      <c r="F118" s="80"/>
      <c r="G118" s="80"/>
      <c r="H118" s="78"/>
      <c r="I118" s="2"/>
      <c r="J118" s="2"/>
      <c r="K118" s="2"/>
      <c r="L118" s="2"/>
      <c r="M118" s="2"/>
      <c r="N118" s="2"/>
      <c r="O118" s="2"/>
      <c r="P118" s="2"/>
      <c r="Q118" s="2"/>
      <c r="R118" s="2"/>
      <c r="S118" s="2"/>
      <c r="T118" s="2"/>
      <c r="U118" s="2"/>
      <c r="V118" s="2"/>
      <c r="W118" s="2"/>
      <c r="X118" s="2"/>
      <c r="Y118" s="2"/>
      <c r="Z118" s="2"/>
    </row>
    <row r="119" ht="14.25" customHeight="1">
      <c r="A119" s="2"/>
      <c r="B119" s="2"/>
      <c r="C119" s="2"/>
      <c r="D119" s="80"/>
      <c r="E119" s="80"/>
      <c r="F119" s="80"/>
      <c r="G119" s="80"/>
      <c r="H119" s="78"/>
      <c r="I119" s="2"/>
      <c r="J119" s="2"/>
      <c r="K119" s="2"/>
      <c r="L119" s="2"/>
      <c r="M119" s="2"/>
      <c r="N119" s="2"/>
      <c r="O119" s="2"/>
      <c r="P119" s="2"/>
      <c r="Q119" s="2"/>
      <c r="R119" s="2"/>
      <c r="S119" s="2"/>
      <c r="T119" s="2"/>
      <c r="U119" s="2"/>
      <c r="V119" s="2"/>
      <c r="W119" s="2"/>
      <c r="X119" s="2"/>
      <c r="Y119" s="2"/>
      <c r="Z119" s="2"/>
    </row>
    <row r="120" ht="14.25" customHeight="1">
      <c r="A120" s="2"/>
      <c r="B120" s="2"/>
      <c r="C120" s="2"/>
      <c r="D120" s="80"/>
      <c r="E120" s="80"/>
      <c r="F120" s="80"/>
      <c r="G120" s="80"/>
      <c r="H120" s="78"/>
      <c r="I120" s="2"/>
      <c r="J120" s="2"/>
      <c r="K120" s="2"/>
      <c r="L120" s="2"/>
      <c r="M120" s="2"/>
      <c r="N120" s="2"/>
      <c r="O120" s="2"/>
      <c r="P120" s="2"/>
      <c r="Q120" s="2"/>
      <c r="R120" s="2"/>
      <c r="S120" s="2"/>
      <c r="T120" s="2"/>
      <c r="U120" s="2"/>
      <c r="V120" s="2"/>
      <c r="W120" s="2"/>
      <c r="X120" s="2"/>
      <c r="Y120" s="2"/>
      <c r="Z120" s="2"/>
    </row>
    <row r="121" ht="14.25" customHeight="1">
      <c r="A121" s="2"/>
      <c r="B121" s="2"/>
      <c r="C121" s="2"/>
      <c r="D121" s="80"/>
      <c r="E121" s="80"/>
      <c r="F121" s="80"/>
      <c r="G121" s="80"/>
      <c r="H121" s="78"/>
      <c r="I121" s="2"/>
      <c r="J121" s="2"/>
      <c r="K121" s="2"/>
      <c r="L121" s="2"/>
      <c r="M121" s="2"/>
      <c r="N121" s="2"/>
      <c r="O121" s="2"/>
      <c r="P121" s="2"/>
      <c r="Q121" s="2"/>
      <c r="R121" s="2"/>
      <c r="S121" s="2"/>
      <c r="T121" s="2"/>
      <c r="U121" s="2"/>
      <c r="V121" s="2"/>
      <c r="W121" s="2"/>
      <c r="X121" s="2"/>
      <c r="Y121" s="2"/>
      <c r="Z121" s="2"/>
    </row>
    <row r="122" ht="14.25" customHeight="1">
      <c r="A122" s="2"/>
      <c r="B122" s="2"/>
      <c r="C122" s="2"/>
      <c r="D122" s="80"/>
      <c r="E122" s="80"/>
      <c r="F122" s="80"/>
      <c r="G122" s="80"/>
      <c r="H122" s="78"/>
      <c r="I122" s="2"/>
      <c r="J122" s="2"/>
      <c r="K122" s="2"/>
      <c r="L122" s="2"/>
      <c r="M122" s="2"/>
      <c r="N122" s="2"/>
      <c r="O122" s="2"/>
      <c r="P122" s="2"/>
      <c r="Q122" s="2"/>
      <c r="R122" s="2"/>
      <c r="S122" s="2"/>
      <c r="T122" s="2"/>
      <c r="U122" s="2"/>
      <c r="V122" s="2"/>
      <c r="W122" s="2"/>
      <c r="X122" s="2"/>
      <c r="Y122" s="2"/>
      <c r="Z122" s="2"/>
    </row>
    <row r="123" ht="14.25" customHeight="1">
      <c r="A123" s="2"/>
      <c r="B123" s="2"/>
      <c r="C123" s="2"/>
      <c r="D123" s="80"/>
      <c r="E123" s="80"/>
      <c r="F123" s="80"/>
      <c r="G123" s="80"/>
      <c r="H123" s="78"/>
      <c r="I123" s="2"/>
      <c r="J123" s="2"/>
      <c r="K123" s="2"/>
      <c r="L123" s="2"/>
      <c r="M123" s="2"/>
      <c r="N123" s="2"/>
      <c r="O123" s="2"/>
      <c r="P123" s="2"/>
      <c r="Q123" s="2"/>
      <c r="R123" s="2"/>
      <c r="S123" s="2"/>
      <c r="T123" s="2"/>
      <c r="U123" s="2"/>
      <c r="V123" s="2"/>
      <c r="W123" s="2"/>
      <c r="X123" s="2"/>
      <c r="Y123" s="2"/>
      <c r="Z123" s="2"/>
    </row>
    <row r="124" ht="14.25" customHeight="1">
      <c r="A124" s="2"/>
      <c r="B124" s="2"/>
      <c r="C124" s="2"/>
      <c r="D124" s="80"/>
      <c r="E124" s="80"/>
      <c r="F124" s="80"/>
      <c r="G124" s="80"/>
      <c r="H124" s="78"/>
      <c r="I124" s="2"/>
      <c r="J124" s="2"/>
      <c r="K124" s="2"/>
      <c r="L124" s="2"/>
      <c r="M124" s="2"/>
      <c r="N124" s="2"/>
      <c r="O124" s="2"/>
      <c r="P124" s="2"/>
      <c r="Q124" s="2"/>
      <c r="R124" s="2"/>
      <c r="S124" s="2"/>
      <c r="T124" s="2"/>
      <c r="U124" s="2"/>
      <c r="V124" s="2"/>
      <c r="W124" s="2"/>
      <c r="X124" s="2"/>
      <c r="Y124" s="2"/>
      <c r="Z124" s="2"/>
    </row>
    <row r="125" ht="14.25" customHeight="1">
      <c r="A125" s="2"/>
      <c r="B125" s="2"/>
      <c r="C125" s="2"/>
      <c r="D125" s="80"/>
      <c r="E125" s="80"/>
      <c r="F125" s="80"/>
      <c r="G125" s="80"/>
      <c r="H125" s="78"/>
      <c r="I125" s="2"/>
      <c r="J125" s="2"/>
      <c r="K125" s="2"/>
      <c r="L125" s="2"/>
      <c r="M125" s="2"/>
      <c r="N125" s="2"/>
      <c r="O125" s="2"/>
      <c r="P125" s="2"/>
      <c r="Q125" s="2"/>
      <c r="R125" s="2"/>
      <c r="S125" s="2"/>
      <c r="T125" s="2"/>
      <c r="U125" s="2"/>
      <c r="V125" s="2"/>
      <c r="W125" s="2"/>
      <c r="X125" s="2"/>
      <c r="Y125" s="2"/>
      <c r="Z125" s="2"/>
    </row>
    <row r="126" ht="14.25" customHeight="1">
      <c r="A126" s="2"/>
      <c r="B126" s="2"/>
      <c r="C126" s="2"/>
      <c r="D126" s="80"/>
      <c r="E126" s="80"/>
      <c r="F126" s="80"/>
      <c r="G126" s="80"/>
      <c r="H126" s="78"/>
      <c r="I126" s="2"/>
      <c r="J126" s="2"/>
      <c r="K126" s="2"/>
      <c r="L126" s="2"/>
      <c r="M126" s="2"/>
      <c r="N126" s="2"/>
      <c r="O126" s="2"/>
      <c r="P126" s="2"/>
      <c r="Q126" s="2"/>
      <c r="R126" s="2"/>
      <c r="S126" s="2"/>
      <c r="T126" s="2"/>
      <c r="U126" s="2"/>
      <c r="V126" s="2"/>
      <c r="W126" s="2"/>
      <c r="X126" s="2"/>
      <c r="Y126" s="2"/>
      <c r="Z126" s="2"/>
    </row>
    <row r="127" ht="14.25" customHeight="1">
      <c r="A127" s="2"/>
      <c r="B127" s="2"/>
      <c r="C127" s="2"/>
      <c r="D127" s="80"/>
      <c r="E127" s="80"/>
      <c r="F127" s="80"/>
      <c r="G127" s="80"/>
      <c r="H127" s="78"/>
      <c r="I127" s="2"/>
      <c r="J127" s="2"/>
      <c r="K127" s="2"/>
      <c r="L127" s="2"/>
      <c r="M127" s="2"/>
      <c r="N127" s="2"/>
      <c r="O127" s="2"/>
      <c r="P127" s="2"/>
      <c r="Q127" s="2"/>
      <c r="R127" s="2"/>
      <c r="S127" s="2"/>
      <c r="T127" s="2"/>
      <c r="U127" s="2"/>
      <c r="V127" s="2"/>
      <c r="W127" s="2"/>
      <c r="X127" s="2"/>
      <c r="Y127" s="2"/>
      <c r="Z127" s="2"/>
    </row>
    <row r="128" ht="14.25" customHeight="1">
      <c r="A128" s="2"/>
      <c r="B128" s="2"/>
      <c r="C128" s="2"/>
      <c r="D128" s="80"/>
      <c r="E128" s="80"/>
      <c r="F128" s="80"/>
      <c r="G128" s="80"/>
      <c r="H128" s="78"/>
      <c r="I128" s="2"/>
      <c r="J128" s="2"/>
      <c r="K128" s="2"/>
      <c r="L128" s="2"/>
      <c r="M128" s="2"/>
      <c r="N128" s="2"/>
      <c r="O128" s="2"/>
      <c r="P128" s="2"/>
      <c r="Q128" s="2"/>
      <c r="R128" s="2"/>
      <c r="S128" s="2"/>
      <c r="T128" s="2"/>
      <c r="U128" s="2"/>
      <c r="V128" s="2"/>
      <c r="W128" s="2"/>
      <c r="X128" s="2"/>
      <c r="Y128" s="2"/>
      <c r="Z128" s="2"/>
    </row>
    <row r="129" ht="14.25" customHeight="1">
      <c r="A129" s="2"/>
      <c r="B129" s="2"/>
      <c r="C129" s="2"/>
      <c r="D129" s="80"/>
      <c r="E129" s="80"/>
      <c r="F129" s="80"/>
      <c r="G129" s="80"/>
      <c r="H129" s="78"/>
      <c r="I129" s="2"/>
      <c r="J129" s="2"/>
      <c r="K129" s="2"/>
      <c r="L129" s="2"/>
      <c r="M129" s="2"/>
      <c r="N129" s="2"/>
      <c r="O129" s="2"/>
      <c r="P129" s="2"/>
      <c r="Q129" s="2"/>
      <c r="R129" s="2"/>
      <c r="S129" s="2"/>
      <c r="T129" s="2"/>
      <c r="U129" s="2"/>
      <c r="V129" s="2"/>
      <c r="W129" s="2"/>
      <c r="X129" s="2"/>
      <c r="Y129" s="2"/>
      <c r="Z129" s="2"/>
    </row>
    <row r="130" ht="14.25" customHeight="1">
      <c r="A130" s="2"/>
      <c r="B130" s="2"/>
      <c r="C130" s="2"/>
      <c r="D130" s="80"/>
      <c r="E130" s="80"/>
      <c r="F130" s="80"/>
      <c r="G130" s="80"/>
      <c r="H130" s="78"/>
      <c r="I130" s="2"/>
      <c r="J130" s="2"/>
      <c r="K130" s="2"/>
      <c r="L130" s="2"/>
      <c r="M130" s="2"/>
      <c r="N130" s="2"/>
      <c r="O130" s="2"/>
      <c r="P130" s="2"/>
      <c r="Q130" s="2"/>
      <c r="R130" s="2"/>
      <c r="S130" s="2"/>
      <c r="T130" s="2"/>
      <c r="U130" s="2"/>
      <c r="V130" s="2"/>
      <c r="W130" s="2"/>
      <c r="X130" s="2"/>
      <c r="Y130" s="2"/>
      <c r="Z130" s="2"/>
    </row>
    <row r="131" ht="14.25" customHeight="1">
      <c r="A131" s="2"/>
      <c r="B131" s="2"/>
      <c r="C131" s="2"/>
      <c r="D131" s="80"/>
      <c r="E131" s="80"/>
      <c r="F131" s="80"/>
      <c r="G131" s="80"/>
      <c r="H131" s="78"/>
      <c r="I131" s="2"/>
      <c r="J131" s="2"/>
      <c r="K131" s="2"/>
      <c r="L131" s="2"/>
      <c r="M131" s="2"/>
      <c r="N131" s="2"/>
      <c r="O131" s="2"/>
      <c r="P131" s="2"/>
      <c r="Q131" s="2"/>
      <c r="R131" s="2"/>
      <c r="S131" s="2"/>
      <c r="T131" s="2"/>
      <c r="U131" s="2"/>
      <c r="V131" s="2"/>
      <c r="W131" s="2"/>
      <c r="X131" s="2"/>
      <c r="Y131" s="2"/>
      <c r="Z131" s="2"/>
    </row>
    <row r="132" ht="14.25" customHeight="1">
      <c r="A132" s="2"/>
      <c r="B132" s="2"/>
      <c r="C132" s="2"/>
      <c r="D132" s="80"/>
      <c r="E132" s="80"/>
      <c r="F132" s="80"/>
      <c r="G132" s="80"/>
      <c r="H132" s="78"/>
      <c r="I132" s="2"/>
      <c r="J132" s="2"/>
      <c r="K132" s="2"/>
      <c r="L132" s="2"/>
      <c r="M132" s="2"/>
      <c r="N132" s="2"/>
      <c r="O132" s="2"/>
      <c r="P132" s="2"/>
      <c r="Q132" s="2"/>
      <c r="R132" s="2"/>
      <c r="S132" s="2"/>
      <c r="T132" s="2"/>
      <c r="U132" s="2"/>
      <c r="V132" s="2"/>
      <c r="W132" s="2"/>
      <c r="X132" s="2"/>
      <c r="Y132" s="2"/>
      <c r="Z132" s="2"/>
    </row>
    <row r="133" ht="14.25" customHeight="1">
      <c r="A133" s="2"/>
      <c r="B133" s="2"/>
      <c r="C133" s="2"/>
      <c r="D133" s="80"/>
      <c r="E133" s="80"/>
      <c r="F133" s="80"/>
      <c r="G133" s="80"/>
      <c r="H133" s="78"/>
      <c r="I133" s="2"/>
      <c r="J133" s="2"/>
      <c r="K133" s="2"/>
      <c r="L133" s="2"/>
      <c r="M133" s="2"/>
      <c r="N133" s="2"/>
      <c r="O133" s="2"/>
      <c r="P133" s="2"/>
      <c r="Q133" s="2"/>
      <c r="R133" s="2"/>
      <c r="S133" s="2"/>
      <c r="T133" s="2"/>
      <c r="U133" s="2"/>
      <c r="V133" s="2"/>
      <c r="W133" s="2"/>
      <c r="X133" s="2"/>
      <c r="Y133" s="2"/>
      <c r="Z133" s="2"/>
    </row>
    <row r="134" ht="14.25" customHeight="1">
      <c r="A134" s="2"/>
      <c r="B134" s="2"/>
      <c r="C134" s="2"/>
      <c r="D134" s="80"/>
      <c r="E134" s="80"/>
      <c r="F134" s="80"/>
      <c r="G134" s="80"/>
      <c r="H134" s="78"/>
      <c r="I134" s="2"/>
      <c r="J134" s="2"/>
      <c r="K134" s="2"/>
      <c r="L134" s="2"/>
      <c r="M134" s="2"/>
      <c r="N134" s="2"/>
      <c r="O134" s="2"/>
      <c r="P134" s="2"/>
      <c r="Q134" s="2"/>
      <c r="R134" s="2"/>
      <c r="S134" s="2"/>
      <c r="T134" s="2"/>
      <c r="U134" s="2"/>
      <c r="V134" s="2"/>
      <c r="W134" s="2"/>
      <c r="X134" s="2"/>
      <c r="Y134" s="2"/>
      <c r="Z134" s="2"/>
    </row>
    <row r="135" ht="14.25" customHeight="1">
      <c r="A135" s="2"/>
      <c r="B135" s="2"/>
      <c r="C135" s="2"/>
      <c r="D135" s="80"/>
      <c r="E135" s="80"/>
      <c r="F135" s="80"/>
      <c r="G135" s="80"/>
      <c r="H135" s="78"/>
      <c r="I135" s="2"/>
      <c r="J135" s="2"/>
      <c r="K135" s="2"/>
      <c r="L135" s="2"/>
      <c r="M135" s="2"/>
      <c r="N135" s="2"/>
      <c r="O135" s="2"/>
      <c r="P135" s="2"/>
      <c r="Q135" s="2"/>
      <c r="R135" s="2"/>
      <c r="S135" s="2"/>
      <c r="T135" s="2"/>
      <c r="U135" s="2"/>
      <c r="V135" s="2"/>
      <c r="W135" s="2"/>
      <c r="X135" s="2"/>
      <c r="Y135" s="2"/>
      <c r="Z135" s="2"/>
    </row>
    <row r="136" ht="14.25" customHeight="1">
      <c r="A136" s="2"/>
      <c r="B136" s="2"/>
      <c r="C136" s="2"/>
      <c r="D136" s="80"/>
      <c r="E136" s="80"/>
      <c r="F136" s="80"/>
      <c r="G136" s="80"/>
      <c r="H136" s="78"/>
      <c r="I136" s="2"/>
      <c r="J136" s="2"/>
      <c r="K136" s="2"/>
      <c r="L136" s="2"/>
      <c r="M136" s="2"/>
      <c r="N136" s="2"/>
      <c r="O136" s="2"/>
      <c r="P136" s="2"/>
      <c r="Q136" s="2"/>
      <c r="R136" s="2"/>
      <c r="S136" s="2"/>
      <c r="T136" s="2"/>
      <c r="U136" s="2"/>
      <c r="V136" s="2"/>
      <c r="W136" s="2"/>
      <c r="X136" s="2"/>
      <c r="Y136" s="2"/>
      <c r="Z136" s="2"/>
    </row>
    <row r="137" ht="14.25" customHeight="1">
      <c r="A137" s="2"/>
      <c r="B137" s="2"/>
      <c r="C137" s="2"/>
      <c r="D137" s="80"/>
      <c r="E137" s="80"/>
      <c r="F137" s="80"/>
      <c r="G137" s="80"/>
      <c r="H137" s="78"/>
      <c r="I137" s="2"/>
      <c r="J137" s="2"/>
      <c r="K137" s="2"/>
      <c r="L137" s="2"/>
      <c r="M137" s="2"/>
      <c r="N137" s="2"/>
      <c r="O137" s="2"/>
      <c r="P137" s="2"/>
      <c r="Q137" s="2"/>
      <c r="R137" s="2"/>
      <c r="S137" s="2"/>
      <c r="T137" s="2"/>
      <c r="U137" s="2"/>
      <c r="V137" s="2"/>
      <c r="W137" s="2"/>
      <c r="X137" s="2"/>
      <c r="Y137" s="2"/>
      <c r="Z137" s="2"/>
    </row>
    <row r="138" ht="14.25" customHeight="1">
      <c r="A138" s="2"/>
      <c r="B138" s="2"/>
      <c r="C138" s="2"/>
      <c r="D138" s="80"/>
      <c r="E138" s="80"/>
      <c r="F138" s="80"/>
      <c r="G138" s="80"/>
      <c r="H138" s="78"/>
      <c r="I138" s="2"/>
      <c r="J138" s="2"/>
      <c r="K138" s="2"/>
      <c r="L138" s="2"/>
      <c r="M138" s="2"/>
      <c r="N138" s="2"/>
      <c r="O138" s="2"/>
      <c r="P138" s="2"/>
      <c r="Q138" s="2"/>
      <c r="R138" s="2"/>
      <c r="S138" s="2"/>
      <c r="T138" s="2"/>
      <c r="U138" s="2"/>
      <c r="V138" s="2"/>
      <c r="W138" s="2"/>
      <c r="X138" s="2"/>
      <c r="Y138" s="2"/>
      <c r="Z138" s="2"/>
    </row>
    <row r="139" ht="14.25" customHeight="1">
      <c r="A139" s="2"/>
      <c r="B139" s="2"/>
      <c r="C139" s="2"/>
      <c r="D139" s="80"/>
      <c r="E139" s="80"/>
      <c r="F139" s="80"/>
      <c r="G139" s="80"/>
      <c r="H139" s="78"/>
      <c r="I139" s="2"/>
      <c r="J139" s="2"/>
      <c r="K139" s="2"/>
      <c r="L139" s="2"/>
      <c r="M139" s="2"/>
      <c r="N139" s="2"/>
      <c r="O139" s="2"/>
      <c r="P139" s="2"/>
      <c r="Q139" s="2"/>
      <c r="R139" s="2"/>
      <c r="S139" s="2"/>
      <c r="T139" s="2"/>
      <c r="U139" s="2"/>
      <c r="V139" s="2"/>
      <c r="W139" s="2"/>
      <c r="X139" s="2"/>
      <c r="Y139" s="2"/>
      <c r="Z139" s="2"/>
    </row>
    <row r="140" ht="14.25" customHeight="1">
      <c r="A140" s="2"/>
      <c r="B140" s="2"/>
      <c r="C140" s="2"/>
      <c r="D140" s="80"/>
      <c r="E140" s="80"/>
      <c r="F140" s="80"/>
      <c r="G140" s="80"/>
      <c r="H140" s="78"/>
      <c r="I140" s="2"/>
      <c r="J140" s="2"/>
      <c r="K140" s="2"/>
      <c r="L140" s="2"/>
      <c r="M140" s="2"/>
      <c r="N140" s="2"/>
      <c r="O140" s="2"/>
      <c r="P140" s="2"/>
      <c r="Q140" s="2"/>
      <c r="R140" s="2"/>
      <c r="S140" s="2"/>
      <c r="T140" s="2"/>
      <c r="U140" s="2"/>
      <c r="V140" s="2"/>
      <c r="W140" s="2"/>
      <c r="X140" s="2"/>
      <c r="Y140" s="2"/>
      <c r="Z140" s="2"/>
    </row>
    <row r="141" ht="14.25" customHeight="1">
      <c r="A141" s="2"/>
      <c r="B141" s="2"/>
      <c r="C141" s="2"/>
      <c r="D141" s="80"/>
      <c r="E141" s="80"/>
      <c r="F141" s="80"/>
      <c r="G141" s="80"/>
      <c r="H141" s="78"/>
      <c r="I141" s="2"/>
      <c r="J141" s="2"/>
      <c r="K141" s="2"/>
      <c r="L141" s="2"/>
      <c r="M141" s="2"/>
      <c r="N141" s="2"/>
      <c r="O141" s="2"/>
      <c r="P141" s="2"/>
      <c r="Q141" s="2"/>
      <c r="R141" s="2"/>
      <c r="S141" s="2"/>
      <c r="T141" s="2"/>
      <c r="U141" s="2"/>
      <c r="V141" s="2"/>
      <c r="W141" s="2"/>
      <c r="X141" s="2"/>
      <c r="Y141" s="2"/>
      <c r="Z141" s="2"/>
    </row>
    <row r="142" ht="14.25" customHeight="1">
      <c r="A142" s="2"/>
      <c r="B142" s="2"/>
      <c r="C142" s="2"/>
      <c r="D142" s="80"/>
      <c r="E142" s="80"/>
      <c r="F142" s="80"/>
      <c r="G142" s="80"/>
      <c r="H142" s="78"/>
      <c r="I142" s="2"/>
      <c r="J142" s="2"/>
      <c r="K142" s="2"/>
      <c r="L142" s="2"/>
      <c r="M142" s="2"/>
      <c r="N142" s="2"/>
      <c r="O142" s="2"/>
      <c r="P142" s="2"/>
      <c r="Q142" s="2"/>
      <c r="R142" s="2"/>
      <c r="S142" s="2"/>
      <c r="T142" s="2"/>
      <c r="U142" s="2"/>
      <c r="V142" s="2"/>
      <c r="W142" s="2"/>
      <c r="X142" s="2"/>
      <c r="Y142" s="2"/>
      <c r="Z142" s="2"/>
    </row>
    <row r="143" ht="14.25" customHeight="1">
      <c r="A143" s="2"/>
      <c r="B143" s="2"/>
      <c r="C143" s="2"/>
      <c r="D143" s="80"/>
      <c r="E143" s="80"/>
      <c r="F143" s="80"/>
      <c r="G143" s="80"/>
      <c r="H143" s="78"/>
      <c r="I143" s="2"/>
      <c r="J143" s="2"/>
      <c r="K143" s="2"/>
      <c r="L143" s="2"/>
      <c r="M143" s="2"/>
      <c r="N143" s="2"/>
      <c r="O143" s="2"/>
      <c r="P143" s="2"/>
      <c r="Q143" s="2"/>
      <c r="R143" s="2"/>
      <c r="S143" s="2"/>
      <c r="T143" s="2"/>
      <c r="U143" s="2"/>
      <c r="V143" s="2"/>
      <c r="W143" s="2"/>
      <c r="X143" s="2"/>
      <c r="Y143" s="2"/>
      <c r="Z143" s="2"/>
    </row>
    <row r="144" ht="14.25" customHeight="1">
      <c r="A144" s="2"/>
      <c r="B144" s="2"/>
      <c r="C144" s="2"/>
      <c r="D144" s="80"/>
      <c r="E144" s="80"/>
      <c r="F144" s="80"/>
      <c r="G144" s="80"/>
      <c r="H144" s="78"/>
      <c r="I144" s="2"/>
      <c r="J144" s="2"/>
      <c r="K144" s="2"/>
      <c r="L144" s="2"/>
      <c r="M144" s="2"/>
      <c r="N144" s="2"/>
      <c r="O144" s="2"/>
      <c r="P144" s="2"/>
      <c r="Q144" s="2"/>
      <c r="R144" s="2"/>
      <c r="S144" s="2"/>
      <c r="T144" s="2"/>
      <c r="U144" s="2"/>
      <c r="V144" s="2"/>
      <c r="W144" s="2"/>
      <c r="X144" s="2"/>
      <c r="Y144" s="2"/>
      <c r="Z144" s="2"/>
    </row>
    <row r="145" ht="14.25" customHeight="1">
      <c r="A145" s="2"/>
      <c r="B145" s="2"/>
      <c r="C145" s="2"/>
      <c r="D145" s="80"/>
      <c r="E145" s="80"/>
      <c r="F145" s="80"/>
      <c r="G145" s="80"/>
      <c r="H145" s="78"/>
      <c r="I145" s="2"/>
      <c r="J145" s="2"/>
      <c r="K145" s="2"/>
      <c r="L145" s="2"/>
      <c r="M145" s="2"/>
      <c r="N145" s="2"/>
      <c r="O145" s="2"/>
      <c r="P145" s="2"/>
      <c r="Q145" s="2"/>
      <c r="R145" s="2"/>
      <c r="S145" s="2"/>
      <c r="T145" s="2"/>
      <c r="U145" s="2"/>
      <c r="V145" s="2"/>
      <c r="W145" s="2"/>
      <c r="X145" s="2"/>
      <c r="Y145" s="2"/>
      <c r="Z145" s="2"/>
    </row>
    <row r="146" ht="14.25" customHeight="1">
      <c r="A146" s="2"/>
      <c r="B146" s="2"/>
      <c r="C146" s="2"/>
      <c r="D146" s="80"/>
      <c r="E146" s="80"/>
      <c r="F146" s="80"/>
      <c r="G146" s="80"/>
      <c r="H146" s="78"/>
      <c r="I146" s="2"/>
      <c r="J146" s="2"/>
      <c r="K146" s="2"/>
      <c r="L146" s="2"/>
      <c r="M146" s="2"/>
      <c r="N146" s="2"/>
      <c r="O146" s="2"/>
      <c r="P146" s="2"/>
      <c r="Q146" s="2"/>
      <c r="R146" s="2"/>
      <c r="S146" s="2"/>
      <c r="T146" s="2"/>
      <c r="U146" s="2"/>
      <c r="V146" s="2"/>
      <c r="W146" s="2"/>
      <c r="X146" s="2"/>
      <c r="Y146" s="2"/>
      <c r="Z146" s="2"/>
    </row>
    <row r="147" ht="14.25" customHeight="1">
      <c r="A147" s="2"/>
      <c r="B147" s="2"/>
      <c r="C147" s="2"/>
      <c r="D147" s="80"/>
      <c r="E147" s="80"/>
      <c r="F147" s="80"/>
      <c r="G147" s="80"/>
      <c r="H147" s="78"/>
      <c r="I147" s="2"/>
      <c r="J147" s="2"/>
      <c r="K147" s="2"/>
      <c r="L147" s="2"/>
      <c r="M147" s="2"/>
      <c r="N147" s="2"/>
      <c r="O147" s="2"/>
      <c r="P147" s="2"/>
      <c r="Q147" s="2"/>
      <c r="R147" s="2"/>
      <c r="S147" s="2"/>
      <c r="T147" s="2"/>
      <c r="U147" s="2"/>
      <c r="V147" s="2"/>
      <c r="W147" s="2"/>
      <c r="X147" s="2"/>
      <c r="Y147" s="2"/>
      <c r="Z147" s="2"/>
    </row>
    <row r="148" ht="14.25" customHeight="1">
      <c r="A148" s="2"/>
      <c r="B148" s="2"/>
      <c r="C148" s="2"/>
      <c r="D148" s="80"/>
      <c r="E148" s="80"/>
      <c r="F148" s="80"/>
      <c r="G148" s="80"/>
      <c r="H148" s="78"/>
      <c r="I148" s="2"/>
      <c r="J148" s="2"/>
      <c r="K148" s="2"/>
      <c r="L148" s="2"/>
      <c r="M148" s="2"/>
      <c r="N148" s="2"/>
      <c r="O148" s="2"/>
      <c r="P148" s="2"/>
      <c r="Q148" s="2"/>
      <c r="R148" s="2"/>
      <c r="S148" s="2"/>
      <c r="T148" s="2"/>
      <c r="U148" s="2"/>
      <c r="V148" s="2"/>
      <c r="W148" s="2"/>
      <c r="X148" s="2"/>
      <c r="Y148" s="2"/>
      <c r="Z148" s="2"/>
    </row>
    <row r="149" ht="14.25" customHeight="1">
      <c r="A149" s="2"/>
      <c r="B149" s="2"/>
      <c r="C149" s="2"/>
      <c r="D149" s="80"/>
      <c r="E149" s="80"/>
      <c r="F149" s="80"/>
      <c r="G149" s="80"/>
      <c r="H149" s="78"/>
      <c r="I149" s="2"/>
      <c r="J149" s="2"/>
      <c r="K149" s="2"/>
      <c r="L149" s="2"/>
      <c r="M149" s="2"/>
      <c r="N149" s="2"/>
      <c r="O149" s="2"/>
      <c r="P149" s="2"/>
      <c r="Q149" s="2"/>
      <c r="R149" s="2"/>
      <c r="S149" s="2"/>
      <c r="T149" s="2"/>
      <c r="U149" s="2"/>
      <c r="V149" s="2"/>
      <c r="W149" s="2"/>
      <c r="X149" s="2"/>
      <c r="Y149" s="2"/>
      <c r="Z149" s="2"/>
    </row>
    <row r="150" ht="14.25" customHeight="1">
      <c r="A150" s="2"/>
      <c r="B150" s="2"/>
      <c r="C150" s="2"/>
      <c r="D150" s="80"/>
      <c r="E150" s="80"/>
      <c r="F150" s="80"/>
      <c r="G150" s="80"/>
      <c r="H150" s="78"/>
      <c r="I150" s="2"/>
      <c r="J150" s="2"/>
      <c r="K150" s="2"/>
      <c r="L150" s="2"/>
      <c r="M150" s="2"/>
      <c r="N150" s="2"/>
      <c r="O150" s="2"/>
      <c r="P150" s="2"/>
      <c r="Q150" s="2"/>
      <c r="R150" s="2"/>
      <c r="S150" s="2"/>
      <c r="T150" s="2"/>
      <c r="U150" s="2"/>
      <c r="V150" s="2"/>
      <c r="W150" s="2"/>
      <c r="X150" s="2"/>
      <c r="Y150" s="2"/>
      <c r="Z150" s="2"/>
    </row>
    <row r="151" ht="14.25" customHeight="1">
      <c r="A151" s="2"/>
      <c r="B151" s="2"/>
      <c r="C151" s="2"/>
      <c r="D151" s="80"/>
      <c r="E151" s="80"/>
      <c r="F151" s="80"/>
      <c r="G151" s="80"/>
      <c r="H151" s="78"/>
      <c r="I151" s="2"/>
      <c r="J151" s="2"/>
      <c r="K151" s="2"/>
      <c r="L151" s="2"/>
      <c r="M151" s="2"/>
      <c r="N151" s="2"/>
      <c r="O151" s="2"/>
      <c r="P151" s="2"/>
      <c r="Q151" s="2"/>
      <c r="R151" s="2"/>
      <c r="S151" s="2"/>
      <c r="T151" s="2"/>
      <c r="U151" s="2"/>
      <c r="V151" s="2"/>
      <c r="W151" s="2"/>
      <c r="X151" s="2"/>
      <c r="Y151" s="2"/>
      <c r="Z151" s="2"/>
    </row>
    <row r="152" ht="14.25" customHeight="1">
      <c r="A152" s="2"/>
      <c r="B152" s="2"/>
      <c r="C152" s="2"/>
      <c r="D152" s="80"/>
      <c r="E152" s="80"/>
      <c r="F152" s="80"/>
      <c r="G152" s="80"/>
      <c r="H152" s="78"/>
      <c r="I152" s="2"/>
      <c r="J152" s="2"/>
      <c r="K152" s="2"/>
      <c r="L152" s="2"/>
      <c r="M152" s="2"/>
      <c r="N152" s="2"/>
      <c r="O152" s="2"/>
      <c r="P152" s="2"/>
      <c r="Q152" s="2"/>
      <c r="R152" s="2"/>
      <c r="S152" s="2"/>
      <c r="T152" s="2"/>
      <c r="U152" s="2"/>
      <c r="V152" s="2"/>
      <c r="W152" s="2"/>
      <c r="X152" s="2"/>
      <c r="Y152" s="2"/>
      <c r="Z152" s="2"/>
    </row>
    <row r="153" ht="14.25" customHeight="1">
      <c r="A153" s="2"/>
      <c r="B153" s="2"/>
      <c r="C153" s="2"/>
      <c r="D153" s="80"/>
      <c r="E153" s="80"/>
      <c r="F153" s="80"/>
      <c r="G153" s="80"/>
      <c r="H153" s="78"/>
      <c r="I153" s="2"/>
      <c r="J153" s="2"/>
      <c r="K153" s="2"/>
      <c r="L153" s="2"/>
      <c r="M153" s="2"/>
      <c r="N153" s="2"/>
      <c r="O153" s="2"/>
      <c r="P153" s="2"/>
      <c r="Q153" s="2"/>
      <c r="R153" s="2"/>
      <c r="S153" s="2"/>
      <c r="T153" s="2"/>
      <c r="U153" s="2"/>
      <c r="V153" s="2"/>
      <c r="W153" s="2"/>
      <c r="X153" s="2"/>
      <c r="Y153" s="2"/>
      <c r="Z153" s="2"/>
    </row>
    <row r="154" ht="14.25" customHeight="1">
      <c r="A154" s="2"/>
      <c r="B154" s="2"/>
      <c r="C154" s="2"/>
      <c r="D154" s="80"/>
      <c r="E154" s="80"/>
      <c r="F154" s="80"/>
      <c r="G154" s="80"/>
      <c r="H154" s="78"/>
      <c r="I154" s="2"/>
      <c r="J154" s="2"/>
      <c r="K154" s="2"/>
      <c r="L154" s="2"/>
      <c r="M154" s="2"/>
      <c r="N154" s="2"/>
      <c r="O154" s="2"/>
      <c r="P154" s="2"/>
      <c r="Q154" s="2"/>
      <c r="R154" s="2"/>
      <c r="S154" s="2"/>
      <c r="T154" s="2"/>
      <c r="U154" s="2"/>
      <c r="V154" s="2"/>
      <c r="W154" s="2"/>
      <c r="X154" s="2"/>
      <c r="Y154" s="2"/>
      <c r="Z154" s="2"/>
    </row>
    <row r="155" ht="14.25" customHeight="1">
      <c r="A155" s="2"/>
      <c r="B155" s="2"/>
      <c r="C155" s="2"/>
      <c r="D155" s="80"/>
      <c r="E155" s="80"/>
      <c r="F155" s="80"/>
      <c r="G155" s="80"/>
      <c r="H155" s="78"/>
      <c r="I155" s="2"/>
      <c r="J155" s="2"/>
      <c r="K155" s="2"/>
      <c r="L155" s="2"/>
      <c r="M155" s="2"/>
      <c r="N155" s="2"/>
      <c r="O155" s="2"/>
      <c r="P155" s="2"/>
      <c r="Q155" s="2"/>
      <c r="R155" s="2"/>
      <c r="S155" s="2"/>
      <c r="T155" s="2"/>
      <c r="U155" s="2"/>
      <c r="V155" s="2"/>
      <c r="W155" s="2"/>
      <c r="X155" s="2"/>
      <c r="Y155" s="2"/>
      <c r="Z155" s="2"/>
    </row>
    <row r="156" ht="14.25" customHeight="1">
      <c r="A156" s="2"/>
      <c r="B156" s="2"/>
      <c r="C156" s="2"/>
      <c r="D156" s="80"/>
      <c r="E156" s="80"/>
      <c r="F156" s="80"/>
      <c r="G156" s="80"/>
      <c r="H156" s="78"/>
      <c r="I156" s="2"/>
      <c r="J156" s="2"/>
      <c r="K156" s="2"/>
      <c r="L156" s="2"/>
      <c r="M156" s="2"/>
      <c r="N156" s="2"/>
      <c r="O156" s="2"/>
      <c r="P156" s="2"/>
      <c r="Q156" s="2"/>
      <c r="R156" s="2"/>
      <c r="S156" s="2"/>
      <c r="T156" s="2"/>
      <c r="U156" s="2"/>
      <c r="V156" s="2"/>
      <c r="W156" s="2"/>
      <c r="X156" s="2"/>
      <c r="Y156" s="2"/>
      <c r="Z156" s="2"/>
    </row>
    <row r="157" ht="14.25" customHeight="1">
      <c r="A157" s="2"/>
      <c r="B157" s="2"/>
      <c r="C157" s="2"/>
      <c r="D157" s="80"/>
      <c r="E157" s="80"/>
      <c r="F157" s="80"/>
      <c r="G157" s="80"/>
      <c r="H157" s="78"/>
      <c r="I157" s="2"/>
      <c r="J157" s="2"/>
      <c r="K157" s="2"/>
      <c r="L157" s="2"/>
      <c r="M157" s="2"/>
      <c r="N157" s="2"/>
      <c r="O157" s="2"/>
      <c r="P157" s="2"/>
      <c r="Q157" s="2"/>
      <c r="R157" s="2"/>
      <c r="S157" s="2"/>
      <c r="T157" s="2"/>
      <c r="U157" s="2"/>
      <c r="V157" s="2"/>
      <c r="W157" s="2"/>
      <c r="X157" s="2"/>
      <c r="Y157" s="2"/>
      <c r="Z157" s="2"/>
    </row>
    <row r="158" ht="14.25" customHeight="1">
      <c r="A158" s="2"/>
      <c r="B158" s="2"/>
      <c r="C158" s="2"/>
      <c r="D158" s="80"/>
      <c r="E158" s="80"/>
      <c r="F158" s="80"/>
      <c r="G158" s="80"/>
      <c r="H158" s="78"/>
      <c r="I158" s="2"/>
      <c r="J158" s="2"/>
      <c r="K158" s="2"/>
      <c r="L158" s="2"/>
      <c r="M158" s="2"/>
      <c r="N158" s="2"/>
      <c r="O158" s="2"/>
      <c r="P158" s="2"/>
      <c r="Q158" s="2"/>
      <c r="R158" s="2"/>
      <c r="S158" s="2"/>
      <c r="T158" s="2"/>
      <c r="U158" s="2"/>
      <c r="V158" s="2"/>
      <c r="W158" s="2"/>
      <c r="X158" s="2"/>
      <c r="Y158" s="2"/>
      <c r="Z158" s="2"/>
    </row>
    <row r="159" ht="14.25" customHeight="1">
      <c r="A159" s="2"/>
      <c r="B159" s="2"/>
      <c r="C159" s="2"/>
      <c r="D159" s="80"/>
      <c r="E159" s="80"/>
      <c r="F159" s="80"/>
      <c r="G159" s="80"/>
      <c r="H159" s="78"/>
      <c r="I159" s="2"/>
      <c r="J159" s="2"/>
      <c r="K159" s="2"/>
      <c r="L159" s="2"/>
      <c r="M159" s="2"/>
      <c r="N159" s="2"/>
      <c r="O159" s="2"/>
      <c r="P159" s="2"/>
      <c r="Q159" s="2"/>
      <c r="R159" s="2"/>
      <c r="S159" s="2"/>
      <c r="T159" s="2"/>
      <c r="U159" s="2"/>
      <c r="V159" s="2"/>
      <c r="W159" s="2"/>
      <c r="X159" s="2"/>
      <c r="Y159" s="2"/>
      <c r="Z159" s="2"/>
    </row>
    <row r="160" ht="14.25" customHeight="1">
      <c r="A160" s="2"/>
      <c r="B160" s="2"/>
      <c r="C160" s="2"/>
      <c r="D160" s="80"/>
      <c r="E160" s="80"/>
      <c r="F160" s="80"/>
      <c r="G160" s="80"/>
      <c r="H160" s="78"/>
      <c r="I160" s="2"/>
      <c r="J160" s="2"/>
      <c r="K160" s="2"/>
      <c r="L160" s="2"/>
      <c r="M160" s="2"/>
      <c r="N160" s="2"/>
      <c r="O160" s="2"/>
      <c r="P160" s="2"/>
      <c r="Q160" s="2"/>
      <c r="R160" s="2"/>
      <c r="S160" s="2"/>
      <c r="T160" s="2"/>
      <c r="U160" s="2"/>
      <c r="V160" s="2"/>
      <c r="W160" s="2"/>
      <c r="X160" s="2"/>
      <c r="Y160" s="2"/>
      <c r="Z160" s="2"/>
    </row>
    <row r="161" ht="14.25" customHeight="1">
      <c r="A161" s="2"/>
      <c r="B161" s="2"/>
      <c r="C161" s="2"/>
      <c r="D161" s="80"/>
      <c r="E161" s="80"/>
      <c r="F161" s="80"/>
      <c r="G161" s="80"/>
      <c r="H161" s="78"/>
      <c r="I161" s="2"/>
      <c r="J161" s="2"/>
      <c r="K161" s="2"/>
      <c r="L161" s="2"/>
      <c r="M161" s="2"/>
      <c r="N161" s="2"/>
      <c r="O161" s="2"/>
      <c r="P161" s="2"/>
      <c r="Q161" s="2"/>
      <c r="R161" s="2"/>
      <c r="S161" s="2"/>
      <c r="T161" s="2"/>
      <c r="U161" s="2"/>
      <c r="V161" s="2"/>
      <c r="W161" s="2"/>
      <c r="X161" s="2"/>
      <c r="Y161" s="2"/>
      <c r="Z161" s="2"/>
    </row>
    <row r="162" ht="14.25" customHeight="1">
      <c r="A162" s="2"/>
      <c r="B162" s="2"/>
      <c r="C162" s="2"/>
      <c r="D162" s="80"/>
      <c r="E162" s="80"/>
      <c r="F162" s="80"/>
      <c r="G162" s="80"/>
      <c r="H162" s="78"/>
      <c r="I162" s="2"/>
      <c r="J162" s="2"/>
      <c r="K162" s="2"/>
      <c r="L162" s="2"/>
      <c r="M162" s="2"/>
      <c r="N162" s="2"/>
      <c r="O162" s="2"/>
      <c r="P162" s="2"/>
      <c r="Q162" s="2"/>
      <c r="R162" s="2"/>
      <c r="S162" s="2"/>
      <c r="T162" s="2"/>
      <c r="U162" s="2"/>
      <c r="V162" s="2"/>
      <c r="W162" s="2"/>
      <c r="X162" s="2"/>
      <c r="Y162" s="2"/>
      <c r="Z162" s="2"/>
    </row>
    <row r="163" ht="14.25" customHeight="1">
      <c r="A163" s="2"/>
      <c r="B163" s="2"/>
      <c r="C163" s="2"/>
      <c r="D163" s="80"/>
      <c r="E163" s="80"/>
      <c r="F163" s="80"/>
      <c r="G163" s="80"/>
      <c r="H163" s="78"/>
      <c r="I163" s="2"/>
      <c r="J163" s="2"/>
      <c r="K163" s="2"/>
      <c r="L163" s="2"/>
      <c r="M163" s="2"/>
      <c r="N163" s="2"/>
      <c r="O163" s="2"/>
      <c r="P163" s="2"/>
      <c r="Q163" s="2"/>
      <c r="R163" s="2"/>
      <c r="S163" s="2"/>
      <c r="T163" s="2"/>
      <c r="U163" s="2"/>
      <c r="V163" s="2"/>
      <c r="W163" s="2"/>
      <c r="X163" s="2"/>
      <c r="Y163" s="2"/>
      <c r="Z163" s="2"/>
    </row>
    <row r="164" ht="14.25" customHeight="1">
      <c r="A164" s="2"/>
      <c r="B164" s="2"/>
      <c r="C164" s="2"/>
      <c r="D164" s="80"/>
      <c r="E164" s="80"/>
      <c r="F164" s="80"/>
      <c r="G164" s="80"/>
      <c r="H164" s="78"/>
      <c r="I164" s="2"/>
      <c r="J164" s="2"/>
      <c r="K164" s="2"/>
      <c r="L164" s="2"/>
      <c r="M164" s="2"/>
      <c r="N164" s="2"/>
      <c r="O164" s="2"/>
      <c r="P164" s="2"/>
      <c r="Q164" s="2"/>
      <c r="R164" s="2"/>
      <c r="S164" s="2"/>
      <c r="T164" s="2"/>
      <c r="U164" s="2"/>
      <c r="V164" s="2"/>
      <c r="W164" s="2"/>
      <c r="X164" s="2"/>
      <c r="Y164" s="2"/>
      <c r="Z164" s="2"/>
    </row>
    <row r="165" ht="14.25" customHeight="1">
      <c r="A165" s="2"/>
      <c r="B165" s="2"/>
      <c r="C165" s="2"/>
      <c r="D165" s="80"/>
      <c r="E165" s="80"/>
      <c r="F165" s="80"/>
      <c r="G165" s="80"/>
      <c r="H165" s="78"/>
      <c r="I165" s="2"/>
      <c r="J165" s="2"/>
      <c r="K165" s="2"/>
      <c r="L165" s="2"/>
      <c r="M165" s="2"/>
      <c r="N165" s="2"/>
      <c r="O165" s="2"/>
      <c r="P165" s="2"/>
      <c r="Q165" s="2"/>
      <c r="R165" s="2"/>
      <c r="S165" s="2"/>
      <c r="T165" s="2"/>
      <c r="U165" s="2"/>
      <c r="V165" s="2"/>
      <c r="W165" s="2"/>
      <c r="X165" s="2"/>
      <c r="Y165" s="2"/>
      <c r="Z165" s="2"/>
    </row>
    <row r="166" ht="14.25" customHeight="1">
      <c r="A166" s="2"/>
      <c r="B166" s="2"/>
      <c r="C166" s="2"/>
      <c r="D166" s="80"/>
      <c r="E166" s="80"/>
      <c r="F166" s="80"/>
      <c r="G166" s="80"/>
      <c r="H166" s="78"/>
      <c r="I166" s="2"/>
      <c r="J166" s="2"/>
      <c r="K166" s="2"/>
      <c r="L166" s="2"/>
      <c r="M166" s="2"/>
      <c r="N166" s="2"/>
      <c r="O166" s="2"/>
      <c r="P166" s="2"/>
      <c r="Q166" s="2"/>
      <c r="R166" s="2"/>
      <c r="S166" s="2"/>
      <c r="T166" s="2"/>
      <c r="U166" s="2"/>
      <c r="V166" s="2"/>
      <c r="W166" s="2"/>
      <c r="X166" s="2"/>
      <c r="Y166" s="2"/>
      <c r="Z166" s="2"/>
    </row>
    <row r="167" ht="14.25" customHeight="1">
      <c r="A167" s="2"/>
      <c r="B167" s="2"/>
      <c r="C167" s="2"/>
      <c r="D167" s="80"/>
      <c r="E167" s="80"/>
      <c r="F167" s="80"/>
      <c r="G167" s="80"/>
      <c r="H167" s="78"/>
      <c r="I167" s="2"/>
      <c r="J167" s="2"/>
      <c r="K167" s="2"/>
      <c r="L167" s="2"/>
      <c r="M167" s="2"/>
      <c r="N167" s="2"/>
      <c r="O167" s="2"/>
      <c r="P167" s="2"/>
      <c r="Q167" s="2"/>
      <c r="R167" s="2"/>
      <c r="S167" s="2"/>
      <c r="T167" s="2"/>
      <c r="U167" s="2"/>
      <c r="V167" s="2"/>
      <c r="W167" s="2"/>
      <c r="X167" s="2"/>
      <c r="Y167" s="2"/>
      <c r="Z167" s="2"/>
    </row>
    <row r="168" ht="14.25" customHeight="1">
      <c r="A168" s="2"/>
      <c r="B168" s="2"/>
      <c r="C168" s="2"/>
      <c r="D168" s="80"/>
      <c r="E168" s="80"/>
      <c r="F168" s="80"/>
      <c r="G168" s="80"/>
      <c r="H168" s="78"/>
      <c r="I168" s="2"/>
      <c r="J168" s="2"/>
      <c r="K168" s="2"/>
      <c r="L168" s="2"/>
      <c r="M168" s="2"/>
      <c r="N168" s="2"/>
      <c r="O168" s="2"/>
      <c r="P168" s="2"/>
      <c r="Q168" s="2"/>
      <c r="R168" s="2"/>
      <c r="S168" s="2"/>
      <c r="T168" s="2"/>
      <c r="U168" s="2"/>
      <c r="V168" s="2"/>
      <c r="W168" s="2"/>
      <c r="X168" s="2"/>
      <c r="Y168" s="2"/>
      <c r="Z168" s="2"/>
    </row>
    <row r="169" ht="14.25" customHeight="1">
      <c r="A169" s="2"/>
      <c r="B169" s="2"/>
      <c r="C169" s="2"/>
      <c r="D169" s="80"/>
      <c r="E169" s="80"/>
      <c r="F169" s="80"/>
      <c r="G169" s="80"/>
      <c r="H169" s="78"/>
      <c r="I169" s="2"/>
      <c r="J169" s="2"/>
      <c r="K169" s="2"/>
      <c r="L169" s="2"/>
      <c r="M169" s="2"/>
      <c r="N169" s="2"/>
      <c r="O169" s="2"/>
      <c r="P169" s="2"/>
      <c r="Q169" s="2"/>
      <c r="R169" s="2"/>
      <c r="S169" s="2"/>
      <c r="T169" s="2"/>
      <c r="U169" s="2"/>
      <c r="V169" s="2"/>
      <c r="W169" s="2"/>
      <c r="X169" s="2"/>
      <c r="Y169" s="2"/>
      <c r="Z169" s="2"/>
    </row>
    <row r="170" ht="14.25" customHeight="1">
      <c r="A170" s="2"/>
      <c r="B170" s="2"/>
      <c r="C170" s="2"/>
      <c r="D170" s="80"/>
      <c r="E170" s="80"/>
      <c r="F170" s="80"/>
      <c r="G170" s="80"/>
      <c r="H170" s="78"/>
      <c r="I170" s="2"/>
      <c r="J170" s="2"/>
      <c r="K170" s="2"/>
      <c r="L170" s="2"/>
      <c r="M170" s="2"/>
      <c r="N170" s="2"/>
      <c r="O170" s="2"/>
      <c r="P170" s="2"/>
      <c r="Q170" s="2"/>
      <c r="R170" s="2"/>
      <c r="S170" s="2"/>
      <c r="T170" s="2"/>
      <c r="U170" s="2"/>
      <c r="V170" s="2"/>
      <c r="W170" s="2"/>
      <c r="X170" s="2"/>
      <c r="Y170" s="2"/>
      <c r="Z170" s="2"/>
    </row>
    <row r="171" ht="14.25" customHeight="1">
      <c r="A171" s="2"/>
      <c r="B171" s="2"/>
      <c r="C171" s="2"/>
      <c r="D171" s="80"/>
      <c r="E171" s="80"/>
      <c r="F171" s="80"/>
      <c r="G171" s="80"/>
      <c r="H171" s="78"/>
      <c r="I171" s="2"/>
      <c r="J171" s="2"/>
      <c r="K171" s="2"/>
      <c r="L171" s="2"/>
      <c r="M171" s="2"/>
      <c r="N171" s="2"/>
      <c r="O171" s="2"/>
      <c r="P171" s="2"/>
      <c r="Q171" s="2"/>
      <c r="R171" s="2"/>
      <c r="S171" s="2"/>
      <c r="T171" s="2"/>
      <c r="U171" s="2"/>
      <c r="V171" s="2"/>
      <c r="W171" s="2"/>
      <c r="X171" s="2"/>
      <c r="Y171" s="2"/>
      <c r="Z171" s="2"/>
    </row>
    <row r="172" ht="14.25" customHeight="1">
      <c r="A172" s="2"/>
      <c r="B172" s="2"/>
      <c r="C172" s="2"/>
      <c r="D172" s="80"/>
      <c r="E172" s="80"/>
      <c r="F172" s="80"/>
      <c r="G172" s="80"/>
      <c r="H172" s="78"/>
      <c r="I172" s="2"/>
      <c r="J172" s="2"/>
      <c r="K172" s="2"/>
      <c r="L172" s="2"/>
      <c r="M172" s="2"/>
      <c r="N172" s="2"/>
      <c r="O172" s="2"/>
      <c r="P172" s="2"/>
      <c r="Q172" s="2"/>
      <c r="R172" s="2"/>
      <c r="S172" s="2"/>
      <c r="T172" s="2"/>
      <c r="U172" s="2"/>
      <c r="V172" s="2"/>
      <c r="W172" s="2"/>
      <c r="X172" s="2"/>
      <c r="Y172" s="2"/>
      <c r="Z172" s="2"/>
    </row>
    <row r="173" ht="14.25" customHeight="1">
      <c r="A173" s="2"/>
      <c r="B173" s="2"/>
      <c r="C173" s="2"/>
      <c r="D173" s="80"/>
      <c r="E173" s="80"/>
      <c r="F173" s="80"/>
      <c r="G173" s="80"/>
      <c r="H173" s="78"/>
      <c r="I173" s="2"/>
      <c r="J173" s="2"/>
      <c r="K173" s="2"/>
      <c r="L173" s="2"/>
      <c r="M173" s="2"/>
      <c r="N173" s="2"/>
      <c r="O173" s="2"/>
      <c r="P173" s="2"/>
      <c r="Q173" s="2"/>
      <c r="R173" s="2"/>
      <c r="S173" s="2"/>
      <c r="T173" s="2"/>
      <c r="U173" s="2"/>
      <c r="V173" s="2"/>
      <c r="W173" s="2"/>
      <c r="X173" s="2"/>
      <c r="Y173" s="2"/>
      <c r="Z173" s="2"/>
    </row>
    <row r="174" ht="14.25" customHeight="1">
      <c r="A174" s="2"/>
      <c r="B174" s="2"/>
      <c r="C174" s="2"/>
      <c r="D174" s="80"/>
      <c r="E174" s="80"/>
      <c r="F174" s="80"/>
      <c r="G174" s="80"/>
      <c r="H174" s="78"/>
      <c r="I174" s="2"/>
      <c r="J174" s="2"/>
      <c r="K174" s="2"/>
      <c r="L174" s="2"/>
      <c r="M174" s="2"/>
      <c r="N174" s="2"/>
      <c r="O174" s="2"/>
      <c r="P174" s="2"/>
      <c r="Q174" s="2"/>
      <c r="R174" s="2"/>
      <c r="S174" s="2"/>
      <c r="T174" s="2"/>
      <c r="U174" s="2"/>
      <c r="V174" s="2"/>
      <c r="W174" s="2"/>
      <c r="X174" s="2"/>
      <c r="Y174" s="2"/>
      <c r="Z174" s="2"/>
    </row>
    <row r="175" ht="14.25" customHeight="1">
      <c r="A175" s="2"/>
      <c r="B175" s="2"/>
      <c r="C175" s="2"/>
      <c r="D175" s="80"/>
      <c r="E175" s="80"/>
      <c r="F175" s="80"/>
      <c r="G175" s="80"/>
      <c r="H175" s="78"/>
      <c r="I175" s="2"/>
      <c r="J175" s="2"/>
      <c r="K175" s="2"/>
      <c r="L175" s="2"/>
      <c r="M175" s="2"/>
      <c r="N175" s="2"/>
      <c r="O175" s="2"/>
      <c r="P175" s="2"/>
      <c r="Q175" s="2"/>
      <c r="R175" s="2"/>
      <c r="S175" s="2"/>
      <c r="T175" s="2"/>
      <c r="U175" s="2"/>
      <c r="V175" s="2"/>
      <c r="W175" s="2"/>
      <c r="X175" s="2"/>
      <c r="Y175" s="2"/>
      <c r="Z175" s="2"/>
    </row>
    <row r="176" ht="14.25" customHeight="1">
      <c r="A176" s="2"/>
      <c r="B176" s="2"/>
      <c r="C176" s="2"/>
      <c r="D176" s="80"/>
      <c r="E176" s="80"/>
      <c r="F176" s="80"/>
      <c r="G176" s="80"/>
      <c r="H176" s="78"/>
      <c r="I176" s="2"/>
      <c r="J176" s="2"/>
      <c r="K176" s="2"/>
      <c r="L176" s="2"/>
      <c r="M176" s="2"/>
      <c r="N176" s="2"/>
      <c r="O176" s="2"/>
      <c r="P176" s="2"/>
      <c r="Q176" s="2"/>
      <c r="R176" s="2"/>
      <c r="S176" s="2"/>
      <c r="T176" s="2"/>
      <c r="U176" s="2"/>
      <c r="V176" s="2"/>
      <c r="W176" s="2"/>
      <c r="X176" s="2"/>
      <c r="Y176" s="2"/>
      <c r="Z176" s="2"/>
    </row>
    <row r="177" ht="14.25" customHeight="1">
      <c r="A177" s="2"/>
      <c r="B177" s="2"/>
      <c r="C177" s="2"/>
      <c r="D177" s="80"/>
      <c r="E177" s="80"/>
      <c r="F177" s="80"/>
      <c r="G177" s="80"/>
      <c r="H177" s="78"/>
      <c r="I177" s="2"/>
      <c r="J177" s="2"/>
      <c r="K177" s="2"/>
      <c r="L177" s="2"/>
      <c r="M177" s="2"/>
      <c r="N177" s="2"/>
      <c r="O177" s="2"/>
      <c r="P177" s="2"/>
      <c r="Q177" s="2"/>
      <c r="R177" s="2"/>
      <c r="S177" s="2"/>
      <c r="T177" s="2"/>
      <c r="U177" s="2"/>
      <c r="V177" s="2"/>
      <c r="W177" s="2"/>
      <c r="X177" s="2"/>
      <c r="Y177" s="2"/>
      <c r="Z177" s="2"/>
    </row>
    <row r="178" ht="14.25" customHeight="1">
      <c r="A178" s="2"/>
      <c r="B178" s="2"/>
      <c r="C178" s="2"/>
      <c r="D178" s="80"/>
      <c r="E178" s="80"/>
      <c r="F178" s="80"/>
      <c r="G178" s="80"/>
      <c r="H178" s="78"/>
      <c r="I178" s="2"/>
      <c r="J178" s="2"/>
      <c r="K178" s="2"/>
      <c r="L178" s="2"/>
      <c r="M178" s="2"/>
      <c r="N178" s="2"/>
      <c r="O178" s="2"/>
      <c r="P178" s="2"/>
      <c r="Q178" s="2"/>
      <c r="R178" s="2"/>
      <c r="S178" s="2"/>
      <c r="T178" s="2"/>
      <c r="U178" s="2"/>
      <c r="V178" s="2"/>
      <c r="W178" s="2"/>
      <c r="X178" s="2"/>
      <c r="Y178" s="2"/>
      <c r="Z178" s="2"/>
    </row>
    <row r="179" ht="14.25" customHeight="1">
      <c r="A179" s="2"/>
      <c r="B179" s="2"/>
      <c r="C179" s="2"/>
      <c r="D179" s="80"/>
      <c r="E179" s="80"/>
      <c r="F179" s="80"/>
      <c r="G179" s="80"/>
      <c r="H179" s="78"/>
      <c r="I179" s="2"/>
      <c r="J179" s="2"/>
      <c r="K179" s="2"/>
      <c r="L179" s="2"/>
      <c r="M179" s="2"/>
      <c r="N179" s="2"/>
      <c r="O179" s="2"/>
      <c r="P179" s="2"/>
      <c r="Q179" s="2"/>
      <c r="R179" s="2"/>
      <c r="S179" s="2"/>
      <c r="T179" s="2"/>
      <c r="U179" s="2"/>
      <c r="V179" s="2"/>
      <c r="W179" s="2"/>
      <c r="X179" s="2"/>
      <c r="Y179" s="2"/>
      <c r="Z179" s="2"/>
    </row>
    <row r="180" ht="14.25" customHeight="1">
      <c r="A180" s="2"/>
      <c r="B180" s="2"/>
      <c r="C180" s="2"/>
      <c r="D180" s="80"/>
      <c r="E180" s="80"/>
      <c r="F180" s="80"/>
      <c r="G180" s="80"/>
      <c r="H180" s="78"/>
      <c r="I180" s="2"/>
      <c r="J180" s="2"/>
      <c r="K180" s="2"/>
      <c r="L180" s="2"/>
      <c r="M180" s="2"/>
      <c r="N180" s="2"/>
      <c r="O180" s="2"/>
      <c r="P180" s="2"/>
      <c r="Q180" s="2"/>
      <c r="R180" s="2"/>
      <c r="S180" s="2"/>
      <c r="T180" s="2"/>
      <c r="U180" s="2"/>
      <c r="V180" s="2"/>
      <c r="W180" s="2"/>
      <c r="X180" s="2"/>
      <c r="Y180" s="2"/>
      <c r="Z180" s="2"/>
    </row>
    <row r="181" ht="14.25" customHeight="1">
      <c r="A181" s="2"/>
      <c r="B181" s="2"/>
      <c r="C181" s="2"/>
      <c r="D181" s="80"/>
      <c r="E181" s="80"/>
      <c r="F181" s="80"/>
      <c r="G181" s="80"/>
      <c r="H181" s="78"/>
      <c r="I181" s="2"/>
      <c r="J181" s="2"/>
      <c r="K181" s="2"/>
      <c r="L181" s="2"/>
      <c r="M181" s="2"/>
      <c r="N181" s="2"/>
      <c r="O181" s="2"/>
      <c r="P181" s="2"/>
      <c r="Q181" s="2"/>
      <c r="R181" s="2"/>
      <c r="S181" s="2"/>
      <c r="T181" s="2"/>
      <c r="U181" s="2"/>
      <c r="V181" s="2"/>
      <c r="W181" s="2"/>
      <c r="X181" s="2"/>
      <c r="Y181" s="2"/>
      <c r="Z181" s="2"/>
    </row>
    <row r="182" ht="14.25" customHeight="1">
      <c r="A182" s="2"/>
      <c r="B182" s="2"/>
      <c r="C182" s="2"/>
      <c r="D182" s="80"/>
      <c r="E182" s="80"/>
      <c r="F182" s="80"/>
      <c r="G182" s="80"/>
      <c r="H182" s="78"/>
      <c r="I182" s="2"/>
      <c r="J182" s="2"/>
      <c r="K182" s="2"/>
      <c r="L182" s="2"/>
      <c r="M182" s="2"/>
      <c r="N182" s="2"/>
      <c r="O182" s="2"/>
      <c r="P182" s="2"/>
      <c r="Q182" s="2"/>
      <c r="R182" s="2"/>
      <c r="S182" s="2"/>
      <c r="T182" s="2"/>
      <c r="U182" s="2"/>
      <c r="V182" s="2"/>
      <c r="W182" s="2"/>
      <c r="X182" s="2"/>
      <c r="Y182" s="2"/>
      <c r="Z182" s="2"/>
    </row>
    <row r="183" ht="14.25" customHeight="1">
      <c r="A183" s="2"/>
      <c r="B183" s="2"/>
      <c r="C183" s="2"/>
      <c r="D183" s="80"/>
      <c r="E183" s="80"/>
      <c r="F183" s="80"/>
      <c r="G183" s="80"/>
      <c r="H183" s="78"/>
      <c r="I183" s="2"/>
      <c r="J183" s="2"/>
      <c r="K183" s="2"/>
      <c r="L183" s="2"/>
      <c r="M183" s="2"/>
      <c r="N183" s="2"/>
      <c r="O183" s="2"/>
      <c r="P183" s="2"/>
      <c r="Q183" s="2"/>
      <c r="R183" s="2"/>
      <c r="S183" s="2"/>
      <c r="T183" s="2"/>
      <c r="U183" s="2"/>
      <c r="V183" s="2"/>
      <c r="W183" s="2"/>
      <c r="X183" s="2"/>
      <c r="Y183" s="2"/>
      <c r="Z183" s="2"/>
    </row>
    <row r="184" ht="14.25" customHeight="1">
      <c r="A184" s="2"/>
      <c r="B184" s="2"/>
      <c r="C184" s="2"/>
      <c r="D184" s="80"/>
      <c r="E184" s="80"/>
      <c r="F184" s="80"/>
      <c r="G184" s="80"/>
      <c r="H184" s="78"/>
      <c r="I184" s="2"/>
      <c r="J184" s="2"/>
      <c r="K184" s="2"/>
      <c r="L184" s="2"/>
      <c r="M184" s="2"/>
      <c r="N184" s="2"/>
      <c r="O184" s="2"/>
      <c r="P184" s="2"/>
      <c r="Q184" s="2"/>
      <c r="R184" s="2"/>
      <c r="S184" s="2"/>
      <c r="T184" s="2"/>
      <c r="U184" s="2"/>
      <c r="V184" s="2"/>
      <c r="W184" s="2"/>
      <c r="X184" s="2"/>
      <c r="Y184" s="2"/>
      <c r="Z184" s="2"/>
    </row>
    <row r="185" ht="14.25" customHeight="1">
      <c r="A185" s="2"/>
      <c r="B185" s="2"/>
      <c r="C185" s="2"/>
      <c r="D185" s="80"/>
      <c r="E185" s="80"/>
      <c r="F185" s="80"/>
      <c r="G185" s="80"/>
      <c r="H185" s="78"/>
      <c r="I185" s="2"/>
      <c r="J185" s="2"/>
      <c r="K185" s="2"/>
      <c r="L185" s="2"/>
      <c r="M185" s="2"/>
      <c r="N185" s="2"/>
      <c r="O185" s="2"/>
      <c r="P185" s="2"/>
      <c r="Q185" s="2"/>
      <c r="R185" s="2"/>
      <c r="S185" s="2"/>
      <c r="T185" s="2"/>
      <c r="U185" s="2"/>
      <c r="V185" s="2"/>
      <c r="W185" s="2"/>
      <c r="X185" s="2"/>
      <c r="Y185" s="2"/>
      <c r="Z185" s="2"/>
    </row>
    <row r="186" ht="14.25" customHeight="1">
      <c r="A186" s="2"/>
      <c r="B186" s="2"/>
      <c r="C186" s="2"/>
      <c r="D186" s="80"/>
      <c r="E186" s="80"/>
      <c r="F186" s="80"/>
      <c r="G186" s="80"/>
      <c r="H186" s="78"/>
      <c r="I186" s="2"/>
      <c r="J186" s="2"/>
      <c r="K186" s="2"/>
      <c r="L186" s="2"/>
      <c r="M186" s="2"/>
      <c r="N186" s="2"/>
      <c r="O186" s="2"/>
      <c r="P186" s="2"/>
      <c r="Q186" s="2"/>
      <c r="R186" s="2"/>
      <c r="S186" s="2"/>
      <c r="T186" s="2"/>
      <c r="U186" s="2"/>
      <c r="V186" s="2"/>
      <c r="W186" s="2"/>
      <c r="X186" s="2"/>
      <c r="Y186" s="2"/>
      <c r="Z186" s="2"/>
    </row>
    <row r="187" ht="14.25" customHeight="1">
      <c r="A187" s="2"/>
      <c r="B187" s="2"/>
      <c r="C187" s="2"/>
      <c r="D187" s="80"/>
      <c r="E187" s="80"/>
      <c r="F187" s="80"/>
      <c r="G187" s="80"/>
      <c r="H187" s="78"/>
      <c r="I187" s="2"/>
      <c r="J187" s="2"/>
      <c r="K187" s="2"/>
      <c r="L187" s="2"/>
      <c r="M187" s="2"/>
      <c r="N187" s="2"/>
      <c r="O187" s="2"/>
      <c r="P187" s="2"/>
      <c r="Q187" s="2"/>
      <c r="R187" s="2"/>
      <c r="S187" s="2"/>
      <c r="T187" s="2"/>
      <c r="U187" s="2"/>
      <c r="V187" s="2"/>
      <c r="W187" s="2"/>
      <c r="X187" s="2"/>
      <c r="Y187" s="2"/>
      <c r="Z187" s="2"/>
    </row>
    <row r="188" ht="14.25" customHeight="1">
      <c r="A188" s="2"/>
      <c r="B188" s="2"/>
      <c r="C188" s="2"/>
      <c r="D188" s="80"/>
      <c r="E188" s="80"/>
      <c r="F188" s="80"/>
      <c r="G188" s="80"/>
      <c r="H188" s="78"/>
      <c r="I188" s="2"/>
      <c r="J188" s="2"/>
      <c r="K188" s="2"/>
      <c r="L188" s="2"/>
      <c r="M188" s="2"/>
      <c r="N188" s="2"/>
      <c r="O188" s="2"/>
      <c r="P188" s="2"/>
      <c r="Q188" s="2"/>
      <c r="R188" s="2"/>
      <c r="S188" s="2"/>
      <c r="T188" s="2"/>
      <c r="U188" s="2"/>
      <c r="V188" s="2"/>
      <c r="W188" s="2"/>
      <c r="X188" s="2"/>
      <c r="Y188" s="2"/>
      <c r="Z188" s="2"/>
    </row>
    <row r="189" ht="14.25" customHeight="1">
      <c r="A189" s="2"/>
      <c r="B189" s="2"/>
      <c r="C189" s="2"/>
      <c r="D189" s="80"/>
      <c r="E189" s="80"/>
      <c r="F189" s="80"/>
      <c r="G189" s="80"/>
      <c r="H189" s="78"/>
      <c r="I189" s="2"/>
      <c r="J189" s="2"/>
      <c r="K189" s="2"/>
      <c r="L189" s="2"/>
      <c r="M189" s="2"/>
      <c r="N189" s="2"/>
      <c r="O189" s="2"/>
      <c r="P189" s="2"/>
      <c r="Q189" s="2"/>
      <c r="R189" s="2"/>
      <c r="S189" s="2"/>
      <c r="T189" s="2"/>
      <c r="U189" s="2"/>
      <c r="V189" s="2"/>
      <c r="W189" s="2"/>
      <c r="X189" s="2"/>
      <c r="Y189" s="2"/>
      <c r="Z189" s="2"/>
    </row>
    <row r="190" ht="14.25" customHeight="1">
      <c r="A190" s="2"/>
      <c r="B190" s="2"/>
      <c r="C190" s="2"/>
      <c r="D190" s="80"/>
      <c r="E190" s="80"/>
      <c r="F190" s="80"/>
      <c r="G190" s="80"/>
      <c r="H190" s="78"/>
      <c r="I190" s="2"/>
      <c r="J190" s="2"/>
      <c r="K190" s="2"/>
      <c r="L190" s="2"/>
      <c r="M190" s="2"/>
      <c r="N190" s="2"/>
      <c r="O190" s="2"/>
      <c r="P190" s="2"/>
      <c r="Q190" s="2"/>
      <c r="R190" s="2"/>
      <c r="S190" s="2"/>
      <c r="T190" s="2"/>
      <c r="U190" s="2"/>
      <c r="V190" s="2"/>
      <c r="W190" s="2"/>
      <c r="X190" s="2"/>
      <c r="Y190" s="2"/>
      <c r="Z190" s="2"/>
    </row>
    <row r="191" ht="14.25" customHeight="1">
      <c r="A191" s="2"/>
      <c r="B191" s="2"/>
      <c r="C191" s="2"/>
      <c r="D191" s="80"/>
      <c r="E191" s="80"/>
      <c r="F191" s="80"/>
      <c r="G191" s="80"/>
      <c r="H191" s="78"/>
      <c r="I191" s="2"/>
      <c r="J191" s="2"/>
      <c r="K191" s="2"/>
      <c r="L191" s="2"/>
      <c r="M191" s="2"/>
      <c r="N191" s="2"/>
      <c r="O191" s="2"/>
      <c r="P191" s="2"/>
      <c r="Q191" s="2"/>
      <c r="R191" s="2"/>
      <c r="S191" s="2"/>
      <c r="T191" s="2"/>
      <c r="U191" s="2"/>
      <c r="V191" s="2"/>
      <c r="W191" s="2"/>
      <c r="X191" s="2"/>
      <c r="Y191" s="2"/>
      <c r="Z191" s="2"/>
    </row>
    <row r="192" ht="14.25" customHeight="1">
      <c r="A192" s="2"/>
      <c r="B192" s="2"/>
      <c r="C192" s="2"/>
      <c r="D192" s="80"/>
      <c r="E192" s="80"/>
      <c r="F192" s="80"/>
      <c r="G192" s="80"/>
      <c r="H192" s="78"/>
      <c r="I192" s="2"/>
      <c r="J192" s="2"/>
      <c r="K192" s="2"/>
      <c r="L192" s="2"/>
      <c r="M192" s="2"/>
      <c r="N192" s="2"/>
      <c r="O192" s="2"/>
      <c r="P192" s="2"/>
      <c r="Q192" s="2"/>
      <c r="R192" s="2"/>
      <c r="S192" s="2"/>
      <c r="T192" s="2"/>
      <c r="U192" s="2"/>
      <c r="V192" s="2"/>
      <c r="W192" s="2"/>
      <c r="X192" s="2"/>
      <c r="Y192" s="2"/>
      <c r="Z192" s="2"/>
    </row>
    <row r="193" ht="14.25" customHeight="1">
      <c r="A193" s="2"/>
      <c r="B193" s="2"/>
      <c r="C193" s="2"/>
      <c r="D193" s="80"/>
      <c r="E193" s="80"/>
      <c r="F193" s="80"/>
      <c r="G193" s="80"/>
      <c r="H193" s="78"/>
      <c r="I193" s="2"/>
      <c r="J193" s="2"/>
      <c r="K193" s="2"/>
      <c r="L193" s="2"/>
      <c r="M193" s="2"/>
      <c r="N193" s="2"/>
      <c r="O193" s="2"/>
      <c r="P193" s="2"/>
      <c r="Q193" s="2"/>
      <c r="R193" s="2"/>
      <c r="S193" s="2"/>
      <c r="T193" s="2"/>
      <c r="U193" s="2"/>
      <c r="V193" s="2"/>
      <c r="W193" s="2"/>
      <c r="X193" s="2"/>
      <c r="Y193" s="2"/>
      <c r="Z193" s="2"/>
    </row>
    <row r="194" ht="14.25" customHeight="1">
      <c r="A194" s="2"/>
      <c r="B194" s="2"/>
      <c r="C194" s="2"/>
      <c r="D194" s="80"/>
      <c r="E194" s="80"/>
      <c r="F194" s="80"/>
      <c r="G194" s="80"/>
      <c r="H194" s="78"/>
      <c r="I194" s="2"/>
      <c r="J194" s="2"/>
      <c r="K194" s="2"/>
      <c r="L194" s="2"/>
      <c r="M194" s="2"/>
      <c r="N194" s="2"/>
      <c r="O194" s="2"/>
      <c r="P194" s="2"/>
      <c r="Q194" s="2"/>
      <c r="R194" s="2"/>
      <c r="S194" s="2"/>
      <c r="T194" s="2"/>
      <c r="U194" s="2"/>
      <c r="V194" s="2"/>
      <c r="W194" s="2"/>
      <c r="X194" s="2"/>
      <c r="Y194" s="2"/>
      <c r="Z194" s="2"/>
    </row>
    <row r="195" ht="14.25" customHeight="1">
      <c r="A195" s="2"/>
      <c r="B195" s="2"/>
      <c r="C195" s="2"/>
      <c r="D195" s="80"/>
      <c r="E195" s="80"/>
      <c r="F195" s="80"/>
      <c r="G195" s="80"/>
      <c r="H195" s="78"/>
      <c r="I195" s="2"/>
      <c r="J195" s="2"/>
      <c r="K195" s="2"/>
      <c r="L195" s="2"/>
      <c r="M195" s="2"/>
      <c r="N195" s="2"/>
      <c r="O195" s="2"/>
      <c r="P195" s="2"/>
      <c r="Q195" s="2"/>
      <c r="R195" s="2"/>
      <c r="S195" s="2"/>
      <c r="T195" s="2"/>
      <c r="U195" s="2"/>
      <c r="V195" s="2"/>
      <c r="W195" s="2"/>
      <c r="X195" s="2"/>
      <c r="Y195" s="2"/>
      <c r="Z195" s="2"/>
    </row>
    <row r="196" ht="14.25" customHeight="1">
      <c r="A196" s="2"/>
      <c r="B196" s="2"/>
      <c r="C196" s="2"/>
      <c r="D196" s="80"/>
      <c r="E196" s="80"/>
      <c r="F196" s="80"/>
      <c r="G196" s="80"/>
      <c r="H196" s="78"/>
      <c r="I196" s="2"/>
      <c r="J196" s="2"/>
      <c r="K196" s="2"/>
      <c r="L196" s="2"/>
      <c r="M196" s="2"/>
      <c r="N196" s="2"/>
      <c r="O196" s="2"/>
      <c r="P196" s="2"/>
      <c r="Q196" s="2"/>
      <c r="R196" s="2"/>
      <c r="S196" s="2"/>
      <c r="T196" s="2"/>
      <c r="U196" s="2"/>
      <c r="V196" s="2"/>
      <c r="W196" s="2"/>
      <c r="X196" s="2"/>
      <c r="Y196" s="2"/>
      <c r="Z196" s="2"/>
    </row>
    <row r="197" ht="14.25" customHeight="1">
      <c r="A197" s="2"/>
      <c r="B197" s="2"/>
      <c r="C197" s="2"/>
      <c r="D197" s="80"/>
      <c r="E197" s="80"/>
      <c r="F197" s="80"/>
      <c r="G197" s="80"/>
      <c r="H197" s="78"/>
      <c r="I197" s="2"/>
      <c r="J197" s="2"/>
      <c r="K197" s="2"/>
      <c r="L197" s="2"/>
      <c r="M197" s="2"/>
      <c r="N197" s="2"/>
      <c r="O197" s="2"/>
      <c r="P197" s="2"/>
      <c r="Q197" s="2"/>
      <c r="R197" s="2"/>
      <c r="S197" s="2"/>
      <c r="T197" s="2"/>
      <c r="U197" s="2"/>
      <c r="V197" s="2"/>
      <c r="W197" s="2"/>
      <c r="X197" s="2"/>
      <c r="Y197" s="2"/>
      <c r="Z197" s="2"/>
    </row>
    <row r="198" ht="14.25" customHeight="1">
      <c r="A198" s="2"/>
      <c r="B198" s="2"/>
      <c r="C198" s="2"/>
      <c r="D198" s="80"/>
      <c r="E198" s="80"/>
      <c r="F198" s="80"/>
      <c r="G198" s="80"/>
      <c r="H198" s="78"/>
      <c r="I198" s="2"/>
      <c r="J198" s="2"/>
      <c r="K198" s="2"/>
      <c r="L198" s="2"/>
      <c r="M198" s="2"/>
      <c r="N198" s="2"/>
      <c r="O198" s="2"/>
      <c r="P198" s="2"/>
      <c r="Q198" s="2"/>
      <c r="R198" s="2"/>
      <c r="S198" s="2"/>
      <c r="T198" s="2"/>
      <c r="U198" s="2"/>
      <c r="V198" s="2"/>
      <c r="W198" s="2"/>
      <c r="X198" s="2"/>
      <c r="Y198" s="2"/>
      <c r="Z198" s="2"/>
    </row>
    <row r="199" ht="14.25" customHeight="1">
      <c r="A199" s="2"/>
      <c r="B199" s="2"/>
      <c r="C199" s="2"/>
      <c r="D199" s="80"/>
      <c r="E199" s="80"/>
      <c r="F199" s="80"/>
      <c r="G199" s="80"/>
      <c r="H199" s="78"/>
      <c r="I199" s="2"/>
      <c r="J199" s="2"/>
      <c r="K199" s="2"/>
      <c r="L199" s="2"/>
      <c r="M199" s="2"/>
      <c r="N199" s="2"/>
      <c r="O199" s="2"/>
      <c r="P199" s="2"/>
      <c r="Q199" s="2"/>
      <c r="R199" s="2"/>
      <c r="S199" s="2"/>
      <c r="T199" s="2"/>
      <c r="U199" s="2"/>
      <c r="V199" s="2"/>
      <c r="W199" s="2"/>
      <c r="X199" s="2"/>
      <c r="Y199" s="2"/>
      <c r="Z199" s="2"/>
    </row>
    <row r="200" ht="14.25" customHeight="1">
      <c r="A200" s="2"/>
      <c r="B200" s="2"/>
      <c r="C200" s="2"/>
      <c r="D200" s="80"/>
      <c r="E200" s="80"/>
      <c r="F200" s="80"/>
      <c r="G200" s="80"/>
      <c r="H200" s="78"/>
      <c r="I200" s="2"/>
      <c r="J200" s="2"/>
      <c r="K200" s="2"/>
      <c r="L200" s="2"/>
      <c r="M200" s="2"/>
      <c r="N200" s="2"/>
      <c r="O200" s="2"/>
      <c r="P200" s="2"/>
      <c r="Q200" s="2"/>
      <c r="R200" s="2"/>
      <c r="S200" s="2"/>
      <c r="T200" s="2"/>
      <c r="U200" s="2"/>
      <c r="V200" s="2"/>
      <c r="W200" s="2"/>
      <c r="X200" s="2"/>
      <c r="Y200" s="2"/>
      <c r="Z200" s="2"/>
    </row>
    <row r="201" ht="14.25" customHeight="1">
      <c r="A201" s="2"/>
      <c r="B201" s="2"/>
      <c r="C201" s="2"/>
      <c r="D201" s="80"/>
      <c r="E201" s="80"/>
      <c r="F201" s="80"/>
      <c r="G201" s="80"/>
      <c r="H201" s="78"/>
      <c r="I201" s="2"/>
      <c r="J201" s="2"/>
      <c r="K201" s="2"/>
      <c r="L201" s="2"/>
      <c r="M201" s="2"/>
      <c r="N201" s="2"/>
      <c r="O201" s="2"/>
      <c r="P201" s="2"/>
      <c r="Q201" s="2"/>
      <c r="R201" s="2"/>
      <c r="S201" s="2"/>
      <c r="T201" s="2"/>
      <c r="U201" s="2"/>
      <c r="V201" s="2"/>
      <c r="W201" s="2"/>
      <c r="X201" s="2"/>
      <c r="Y201" s="2"/>
      <c r="Z201" s="2"/>
    </row>
    <row r="202" ht="14.25" customHeight="1">
      <c r="A202" s="2"/>
      <c r="B202" s="2"/>
      <c r="C202" s="2"/>
      <c r="D202" s="80"/>
      <c r="E202" s="80"/>
      <c r="F202" s="80"/>
      <c r="G202" s="80"/>
      <c r="H202" s="78"/>
      <c r="I202" s="2"/>
      <c r="J202" s="2"/>
      <c r="K202" s="2"/>
      <c r="L202" s="2"/>
      <c r="M202" s="2"/>
      <c r="N202" s="2"/>
      <c r="O202" s="2"/>
      <c r="P202" s="2"/>
      <c r="Q202" s="2"/>
      <c r="R202" s="2"/>
      <c r="S202" s="2"/>
      <c r="T202" s="2"/>
      <c r="U202" s="2"/>
      <c r="V202" s="2"/>
      <c r="W202" s="2"/>
      <c r="X202" s="2"/>
      <c r="Y202" s="2"/>
      <c r="Z202" s="2"/>
    </row>
    <row r="203" ht="14.25" customHeight="1">
      <c r="A203" s="2"/>
      <c r="B203" s="2"/>
      <c r="C203" s="2"/>
      <c r="D203" s="80"/>
      <c r="E203" s="80"/>
      <c r="F203" s="80"/>
      <c r="G203" s="80"/>
      <c r="H203" s="78"/>
      <c r="I203" s="2"/>
      <c r="J203" s="2"/>
      <c r="K203" s="2"/>
      <c r="L203" s="2"/>
      <c r="M203" s="2"/>
      <c r="N203" s="2"/>
      <c r="O203" s="2"/>
      <c r="P203" s="2"/>
      <c r="Q203" s="2"/>
      <c r="R203" s="2"/>
      <c r="S203" s="2"/>
      <c r="T203" s="2"/>
      <c r="U203" s="2"/>
      <c r="V203" s="2"/>
      <c r="W203" s="2"/>
      <c r="X203" s="2"/>
      <c r="Y203" s="2"/>
      <c r="Z203" s="2"/>
    </row>
    <row r="204" ht="14.25" customHeight="1">
      <c r="A204" s="2"/>
      <c r="B204" s="2"/>
      <c r="C204" s="2"/>
      <c r="D204" s="80"/>
      <c r="E204" s="80"/>
      <c r="F204" s="80"/>
      <c r="G204" s="80"/>
      <c r="H204" s="78"/>
      <c r="I204" s="2"/>
      <c r="J204" s="2"/>
      <c r="K204" s="2"/>
      <c r="L204" s="2"/>
      <c r="M204" s="2"/>
      <c r="N204" s="2"/>
      <c r="O204" s="2"/>
      <c r="P204" s="2"/>
      <c r="Q204" s="2"/>
      <c r="R204" s="2"/>
      <c r="S204" s="2"/>
      <c r="T204" s="2"/>
      <c r="U204" s="2"/>
      <c r="V204" s="2"/>
      <c r="W204" s="2"/>
      <c r="X204" s="2"/>
      <c r="Y204" s="2"/>
      <c r="Z204" s="2"/>
    </row>
    <row r="205" ht="14.25" customHeight="1">
      <c r="A205" s="2"/>
      <c r="B205" s="2"/>
      <c r="C205" s="2"/>
      <c r="D205" s="80"/>
      <c r="E205" s="80"/>
      <c r="F205" s="80"/>
      <c r="G205" s="80"/>
      <c r="H205" s="78"/>
      <c r="I205" s="2"/>
      <c r="J205" s="2"/>
      <c r="K205" s="2"/>
      <c r="L205" s="2"/>
      <c r="M205" s="2"/>
      <c r="N205" s="2"/>
      <c r="O205" s="2"/>
      <c r="P205" s="2"/>
      <c r="Q205" s="2"/>
      <c r="R205" s="2"/>
      <c r="S205" s="2"/>
      <c r="T205" s="2"/>
      <c r="U205" s="2"/>
      <c r="V205" s="2"/>
      <c r="W205" s="2"/>
      <c r="X205" s="2"/>
      <c r="Y205" s="2"/>
      <c r="Z205" s="2"/>
    </row>
    <row r="206" ht="14.25" customHeight="1">
      <c r="A206" s="2"/>
      <c r="B206" s="2"/>
      <c r="C206" s="2"/>
      <c r="D206" s="80"/>
      <c r="E206" s="80"/>
      <c r="F206" s="80"/>
      <c r="G206" s="80"/>
      <c r="H206" s="78"/>
      <c r="I206" s="2"/>
      <c r="J206" s="2"/>
      <c r="K206" s="2"/>
      <c r="L206" s="2"/>
      <c r="M206" s="2"/>
      <c r="N206" s="2"/>
      <c r="O206" s="2"/>
      <c r="P206" s="2"/>
      <c r="Q206" s="2"/>
      <c r="R206" s="2"/>
      <c r="S206" s="2"/>
      <c r="T206" s="2"/>
      <c r="U206" s="2"/>
      <c r="V206" s="2"/>
      <c r="W206" s="2"/>
      <c r="X206" s="2"/>
      <c r="Y206" s="2"/>
      <c r="Z206" s="2"/>
    </row>
    <row r="207" ht="14.25" customHeight="1">
      <c r="A207" s="2"/>
      <c r="B207" s="2"/>
      <c r="C207" s="2"/>
      <c r="D207" s="80"/>
      <c r="E207" s="80"/>
      <c r="F207" s="80"/>
      <c r="G207" s="80"/>
      <c r="H207" s="78"/>
      <c r="I207" s="2"/>
      <c r="J207" s="2"/>
      <c r="K207" s="2"/>
      <c r="L207" s="2"/>
      <c r="M207" s="2"/>
      <c r="N207" s="2"/>
      <c r="O207" s="2"/>
      <c r="P207" s="2"/>
      <c r="Q207" s="2"/>
      <c r="R207" s="2"/>
      <c r="S207" s="2"/>
      <c r="T207" s="2"/>
      <c r="U207" s="2"/>
      <c r="V207" s="2"/>
      <c r="W207" s="2"/>
      <c r="X207" s="2"/>
      <c r="Y207" s="2"/>
      <c r="Z207" s="2"/>
    </row>
    <row r="208" ht="14.25" customHeight="1">
      <c r="A208" s="2"/>
      <c r="B208" s="2"/>
      <c r="C208" s="2"/>
      <c r="D208" s="80"/>
      <c r="E208" s="80"/>
      <c r="F208" s="80"/>
      <c r="G208" s="80"/>
      <c r="H208" s="78"/>
      <c r="I208" s="2"/>
      <c r="J208" s="2"/>
      <c r="K208" s="2"/>
      <c r="L208" s="2"/>
      <c r="M208" s="2"/>
      <c r="N208" s="2"/>
      <c r="O208" s="2"/>
      <c r="P208" s="2"/>
      <c r="Q208" s="2"/>
      <c r="R208" s="2"/>
      <c r="S208" s="2"/>
      <c r="T208" s="2"/>
      <c r="U208" s="2"/>
      <c r="V208" s="2"/>
      <c r="W208" s="2"/>
      <c r="X208" s="2"/>
      <c r="Y208" s="2"/>
      <c r="Z208" s="2"/>
    </row>
    <row r="209" ht="14.25" customHeight="1">
      <c r="A209" s="2"/>
      <c r="B209" s="2"/>
      <c r="C209" s="2"/>
      <c r="D209" s="80"/>
      <c r="E209" s="80"/>
      <c r="F209" s="80"/>
      <c r="G209" s="80"/>
      <c r="H209" s="78"/>
      <c r="I209" s="2"/>
      <c r="J209" s="2"/>
      <c r="K209" s="2"/>
      <c r="L209" s="2"/>
      <c r="M209" s="2"/>
      <c r="N209" s="2"/>
      <c r="O209" s="2"/>
      <c r="P209" s="2"/>
      <c r="Q209" s="2"/>
      <c r="R209" s="2"/>
      <c r="S209" s="2"/>
      <c r="T209" s="2"/>
      <c r="U209" s="2"/>
      <c r="V209" s="2"/>
      <c r="W209" s="2"/>
      <c r="X209" s="2"/>
      <c r="Y209" s="2"/>
      <c r="Z209" s="2"/>
    </row>
    <row r="210" ht="14.25" customHeight="1">
      <c r="A210" s="2"/>
      <c r="B210" s="2"/>
      <c r="C210" s="2"/>
      <c r="D210" s="80"/>
      <c r="E210" s="80"/>
      <c r="F210" s="80"/>
      <c r="G210" s="80"/>
      <c r="H210" s="78"/>
      <c r="I210" s="2"/>
      <c r="J210" s="2"/>
      <c r="K210" s="2"/>
      <c r="L210" s="2"/>
      <c r="M210" s="2"/>
      <c r="N210" s="2"/>
      <c r="O210" s="2"/>
      <c r="P210" s="2"/>
      <c r="Q210" s="2"/>
      <c r="R210" s="2"/>
      <c r="S210" s="2"/>
      <c r="T210" s="2"/>
      <c r="U210" s="2"/>
      <c r="V210" s="2"/>
      <c r="W210" s="2"/>
      <c r="X210" s="2"/>
      <c r="Y210" s="2"/>
      <c r="Z210" s="2"/>
    </row>
    <row r="211" ht="14.25" customHeight="1">
      <c r="A211" s="2"/>
      <c r="B211" s="2"/>
      <c r="C211" s="2"/>
      <c r="D211" s="80"/>
      <c r="E211" s="80"/>
      <c r="F211" s="80"/>
      <c r="G211" s="80"/>
      <c r="H211" s="78"/>
      <c r="I211" s="2"/>
      <c r="J211" s="2"/>
      <c r="K211" s="2"/>
      <c r="L211" s="2"/>
      <c r="M211" s="2"/>
      <c r="N211" s="2"/>
      <c r="O211" s="2"/>
      <c r="P211" s="2"/>
      <c r="Q211" s="2"/>
      <c r="R211" s="2"/>
      <c r="S211" s="2"/>
      <c r="T211" s="2"/>
      <c r="U211" s="2"/>
      <c r="V211" s="2"/>
      <c r="W211" s="2"/>
      <c r="X211" s="2"/>
      <c r="Y211" s="2"/>
      <c r="Z211" s="2"/>
    </row>
    <row r="212" ht="14.25" customHeight="1">
      <c r="A212" s="2"/>
      <c r="B212" s="2"/>
      <c r="C212" s="2"/>
      <c r="D212" s="80"/>
      <c r="E212" s="80"/>
      <c r="F212" s="80"/>
      <c r="G212" s="80"/>
      <c r="H212" s="78"/>
      <c r="I212" s="2"/>
      <c r="J212" s="2"/>
      <c r="K212" s="2"/>
      <c r="L212" s="2"/>
      <c r="M212" s="2"/>
      <c r="N212" s="2"/>
      <c r="O212" s="2"/>
      <c r="P212" s="2"/>
      <c r="Q212" s="2"/>
      <c r="R212" s="2"/>
      <c r="S212" s="2"/>
      <c r="T212" s="2"/>
      <c r="U212" s="2"/>
      <c r="V212" s="2"/>
      <c r="W212" s="2"/>
      <c r="X212" s="2"/>
      <c r="Y212" s="2"/>
      <c r="Z212" s="2"/>
    </row>
    <row r="213" ht="14.25" customHeight="1">
      <c r="A213" s="2"/>
      <c r="B213" s="2"/>
      <c r="C213" s="2"/>
      <c r="D213" s="80"/>
      <c r="E213" s="80"/>
      <c r="F213" s="80"/>
      <c r="G213" s="80"/>
      <c r="H213" s="78"/>
      <c r="I213" s="2"/>
      <c r="J213" s="2"/>
      <c r="K213" s="2"/>
      <c r="L213" s="2"/>
      <c r="M213" s="2"/>
      <c r="N213" s="2"/>
      <c r="O213" s="2"/>
      <c r="P213" s="2"/>
      <c r="Q213" s="2"/>
      <c r="R213" s="2"/>
      <c r="S213" s="2"/>
      <c r="T213" s="2"/>
      <c r="U213" s="2"/>
      <c r="V213" s="2"/>
      <c r="W213" s="2"/>
      <c r="X213" s="2"/>
      <c r="Y213" s="2"/>
      <c r="Z213" s="2"/>
    </row>
    <row r="214" ht="14.25" customHeight="1">
      <c r="A214" s="2"/>
      <c r="B214" s="2"/>
      <c r="C214" s="2"/>
      <c r="D214" s="80"/>
      <c r="E214" s="80"/>
      <c r="F214" s="80"/>
      <c r="G214" s="80"/>
      <c r="H214" s="78"/>
      <c r="I214" s="2"/>
      <c r="J214" s="2"/>
      <c r="K214" s="2"/>
      <c r="L214" s="2"/>
      <c r="M214" s="2"/>
      <c r="N214" s="2"/>
      <c r="O214" s="2"/>
      <c r="P214" s="2"/>
      <c r="Q214" s="2"/>
      <c r="R214" s="2"/>
      <c r="S214" s="2"/>
      <c r="T214" s="2"/>
      <c r="U214" s="2"/>
      <c r="V214" s="2"/>
      <c r="W214" s="2"/>
      <c r="X214" s="2"/>
      <c r="Y214" s="2"/>
      <c r="Z214" s="2"/>
    </row>
    <row r="215" ht="14.25" customHeight="1">
      <c r="A215" s="2"/>
      <c r="B215" s="2"/>
      <c r="C215" s="2"/>
      <c r="D215" s="80"/>
      <c r="E215" s="80"/>
      <c r="F215" s="80"/>
      <c r="G215" s="80"/>
      <c r="H215" s="78"/>
      <c r="I215" s="2"/>
      <c r="J215" s="2"/>
      <c r="K215" s="2"/>
      <c r="L215" s="2"/>
      <c r="M215" s="2"/>
      <c r="N215" s="2"/>
      <c r="O215" s="2"/>
      <c r="P215" s="2"/>
      <c r="Q215" s="2"/>
      <c r="R215" s="2"/>
      <c r="S215" s="2"/>
      <c r="T215" s="2"/>
      <c r="U215" s="2"/>
      <c r="V215" s="2"/>
      <c r="W215" s="2"/>
      <c r="X215" s="2"/>
      <c r="Y215" s="2"/>
      <c r="Z215" s="2"/>
    </row>
    <row r="216" ht="14.25" customHeight="1">
      <c r="A216" s="2"/>
      <c r="B216" s="2"/>
      <c r="C216" s="2"/>
      <c r="D216" s="80"/>
      <c r="E216" s="80"/>
      <c r="F216" s="80"/>
      <c r="G216" s="80"/>
      <c r="H216" s="78"/>
      <c r="I216" s="2"/>
      <c r="J216" s="2"/>
      <c r="K216" s="2"/>
      <c r="L216" s="2"/>
      <c r="M216" s="2"/>
      <c r="N216" s="2"/>
      <c r="O216" s="2"/>
      <c r="P216" s="2"/>
      <c r="Q216" s="2"/>
      <c r="R216" s="2"/>
      <c r="S216" s="2"/>
      <c r="T216" s="2"/>
      <c r="U216" s="2"/>
      <c r="V216" s="2"/>
      <c r="W216" s="2"/>
      <c r="X216" s="2"/>
      <c r="Y216" s="2"/>
      <c r="Z216" s="2"/>
    </row>
    <row r="217" ht="14.25" customHeight="1">
      <c r="A217" s="2"/>
      <c r="B217" s="2"/>
      <c r="C217" s="2"/>
      <c r="D217" s="80"/>
      <c r="E217" s="80"/>
      <c r="F217" s="80"/>
      <c r="G217" s="80"/>
      <c r="H217" s="78"/>
      <c r="I217" s="2"/>
      <c r="J217" s="2"/>
      <c r="K217" s="2"/>
      <c r="L217" s="2"/>
      <c r="M217" s="2"/>
      <c r="N217" s="2"/>
      <c r="O217" s="2"/>
      <c r="P217" s="2"/>
      <c r="Q217" s="2"/>
      <c r="R217" s="2"/>
      <c r="S217" s="2"/>
      <c r="T217" s="2"/>
      <c r="U217" s="2"/>
      <c r="V217" s="2"/>
      <c r="W217" s="2"/>
      <c r="X217" s="2"/>
      <c r="Y217" s="2"/>
      <c r="Z217" s="2"/>
    </row>
    <row r="218" ht="14.25" customHeight="1">
      <c r="A218" s="2"/>
      <c r="B218" s="2"/>
      <c r="C218" s="2"/>
      <c r="D218" s="80"/>
      <c r="E218" s="80"/>
      <c r="F218" s="80"/>
      <c r="G218" s="80"/>
      <c r="H218" s="78"/>
      <c r="I218" s="2"/>
      <c r="J218" s="2"/>
      <c r="K218" s="2"/>
      <c r="L218" s="2"/>
      <c r="M218" s="2"/>
      <c r="N218" s="2"/>
      <c r="O218" s="2"/>
      <c r="P218" s="2"/>
      <c r="Q218" s="2"/>
      <c r="R218" s="2"/>
      <c r="S218" s="2"/>
      <c r="T218" s="2"/>
      <c r="U218" s="2"/>
      <c r="V218" s="2"/>
      <c r="W218" s="2"/>
      <c r="X218" s="2"/>
      <c r="Y218" s="2"/>
      <c r="Z218" s="2"/>
    </row>
    <row r="219" ht="14.25" customHeight="1">
      <c r="A219" s="2"/>
      <c r="B219" s="2"/>
      <c r="C219" s="2"/>
      <c r="D219" s="80"/>
      <c r="E219" s="80"/>
      <c r="F219" s="80"/>
      <c r="G219" s="80"/>
      <c r="H219" s="78"/>
      <c r="I219" s="2"/>
      <c r="J219" s="2"/>
      <c r="K219" s="2"/>
      <c r="L219" s="2"/>
      <c r="M219" s="2"/>
      <c r="N219" s="2"/>
      <c r="O219" s="2"/>
      <c r="P219" s="2"/>
      <c r="Q219" s="2"/>
      <c r="R219" s="2"/>
      <c r="S219" s="2"/>
      <c r="T219" s="2"/>
      <c r="U219" s="2"/>
      <c r="V219" s="2"/>
      <c r="W219" s="2"/>
      <c r="X219" s="2"/>
      <c r="Y219" s="2"/>
      <c r="Z219" s="2"/>
    </row>
    <row r="220" ht="14.25" customHeight="1">
      <c r="A220" s="2"/>
      <c r="B220" s="2"/>
      <c r="C220" s="2"/>
      <c r="D220" s="80"/>
      <c r="E220" s="80"/>
      <c r="F220" s="80"/>
      <c r="G220" s="80"/>
      <c r="H220" s="78"/>
      <c r="I220" s="2"/>
      <c r="J220" s="2"/>
      <c r="K220" s="2"/>
      <c r="L220" s="2"/>
      <c r="M220" s="2"/>
      <c r="N220" s="2"/>
      <c r="O220" s="2"/>
      <c r="P220" s="2"/>
      <c r="Q220" s="2"/>
      <c r="R220" s="2"/>
      <c r="S220" s="2"/>
      <c r="T220" s="2"/>
      <c r="U220" s="2"/>
      <c r="V220" s="2"/>
      <c r="W220" s="2"/>
      <c r="X220" s="2"/>
      <c r="Y220" s="2"/>
      <c r="Z220" s="2"/>
    </row>
    <row r="221" ht="14.25" customHeight="1">
      <c r="A221" s="2"/>
      <c r="B221" s="2"/>
      <c r="C221" s="2"/>
      <c r="D221" s="80"/>
      <c r="E221" s="80"/>
      <c r="F221" s="80"/>
      <c r="G221" s="80"/>
      <c r="H221" s="78"/>
      <c r="I221" s="2"/>
      <c r="J221" s="2"/>
      <c r="K221" s="2"/>
      <c r="L221" s="2"/>
      <c r="M221" s="2"/>
      <c r="N221" s="2"/>
      <c r="O221" s="2"/>
      <c r="P221" s="2"/>
      <c r="Q221" s="2"/>
      <c r="R221" s="2"/>
      <c r="S221" s="2"/>
      <c r="T221" s="2"/>
      <c r="U221" s="2"/>
      <c r="V221" s="2"/>
      <c r="W221" s="2"/>
      <c r="X221" s="2"/>
      <c r="Y221" s="2"/>
      <c r="Z221" s="2"/>
    </row>
    <row r="222" ht="14.25" customHeight="1">
      <c r="A222" s="2"/>
      <c r="B222" s="2"/>
      <c r="C222" s="2"/>
      <c r="D222" s="80"/>
      <c r="E222" s="80"/>
      <c r="F222" s="80"/>
      <c r="G222" s="80"/>
      <c r="H222" s="78"/>
      <c r="I222" s="2"/>
      <c r="J222" s="2"/>
      <c r="K222" s="2"/>
      <c r="L222" s="2"/>
      <c r="M222" s="2"/>
      <c r="N222" s="2"/>
      <c r="O222" s="2"/>
      <c r="P222" s="2"/>
      <c r="Q222" s="2"/>
      <c r="R222" s="2"/>
      <c r="S222" s="2"/>
      <c r="T222" s="2"/>
      <c r="U222" s="2"/>
      <c r="V222" s="2"/>
      <c r="W222" s="2"/>
      <c r="X222" s="2"/>
      <c r="Y222" s="2"/>
      <c r="Z222" s="2"/>
    </row>
    <row r="223" ht="14.25" customHeight="1">
      <c r="A223" s="2"/>
      <c r="B223" s="2"/>
      <c r="C223" s="2"/>
      <c r="D223" s="80"/>
      <c r="E223" s="80"/>
      <c r="F223" s="80"/>
      <c r="G223" s="80"/>
      <c r="H223" s="78"/>
      <c r="I223" s="2"/>
      <c r="J223" s="2"/>
      <c r="K223" s="2"/>
      <c r="L223" s="2"/>
      <c r="M223" s="2"/>
      <c r="N223" s="2"/>
      <c r="O223" s="2"/>
      <c r="P223" s="2"/>
      <c r="Q223" s="2"/>
      <c r="R223" s="2"/>
      <c r="S223" s="2"/>
      <c r="T223" s="2"/>
      <c r="U223" s="2"/>
      <c r="V223" s="2"/>
      <c r="W223" s="2"/>
      <c r="X223" s="2"/>
      <c r="Y223" s="2"/>
      <c r="Z223" s="2"/>
    </row>
    <row r="224" ht="14.25" customHeight="1">
      <c r="A224" s="2"/>
      <c r="B224" s="2"/>
      <c r="C224" s="2"/>
      <c r="D224" s="80"/>
      <c r="E224" s="80"/>
      <c r="F224" s="80"/>
      <c r="G224" s="80"/>
      <c r="H224" s="78"/>
      <c r="I224" s="2"/>
      <c r="J224" s="2"/>
      <c r="K224" s="2"/>
      <c r="L224" s="2"/>
      <c r="M224" s="2"/>
      <c r="N224" s="2"/>
      <c r="O224" s="2"/>
      <c r="P224" s="2"/>
      <c r="Q224" s="2"/>
      <c r="R224" s="2"/>
      <c r="S224" s="2"/>
      <c r="T224" s="2"/>
      <c r="U224" s="2"/>
      <c r="V224" s="2"/>
      <c r="W224" s="2"/>
      <c r="X224" s="2"/>
      <c r="Y224" s="2"/>
      <c r="Z224" s="2"/>
    </row>
    <row r="225" ht="14.25" customHeight="1">
      <c r="A225" s="2"/>
      <c r="B225" s="2"/>
      <c r="C225" s="2"/>
      <c r="D225" s="80"/>
      <c r="E225" s="80"/>
      <c r="F225" s="80"/>
      <c r="G225" s="80"/>
      <c r="H225" s="78"/>
      <c r="I225" s="2"/>
      <c r="J225" s="2"/>
      <c r="K225" s="2"/>
      <c r="L225" s="2"/>
      <c r="M225" s="2"/>
      <c r="N225" s="2"/>
      <c r="O225" s="2"/>
      <c r="P225" s="2"/>
      <c r="Q225" s="2"/>
      <c r="R225" s="2"/>
      <c r="S225" s="2"/>
      <c r="T225" s="2"/>
      <c r="U225" s="2"/>
      <c r="V225" s="2"/>
      <c r="W225" s="2"/>
      <c r="X225" s="2"/>
      <c r="Y225" s="2"/>
      <c r="Z225" s="2"/>
    </row>
    <row r="226" ht="14.25" customHeight="1">
      <c r="A226" s="2"/>
      <c r="B226" s="2"/>
      <c r="C226" s="2"/>
      <c r="D226" s="80"/>
      <c r="E226" s="80"/>
      <c r="F226" s="80"/>
      <c r="G226" s="80"/>
      <c r="H226" s="78"/>
      <c r="I226" s="2"/>
      <c r="J226" s="2"/>
      <c r="K226" s="2"/>
      <c r="L226" s="2"/>
      <c r="M226" s="2"/>
      <c r="N226" s="2"/>
      <c r="O226" s="2"/>
      <c r="P226" s="2"/>
      <c r="Q226" s="2"/>
      <c r="R226" s="2"/>
      <c r="S226" s="2"/>
      <c r="T226" s="2"/>
      <c r="U226" s="2"/>
      <c r="V226" s="2"/>
      <c r="W226" s="2"/>
      <c r="X226" s="2"/>
      <c r="Y226" s="2"/>
      <c r="Z226" s="2"/>
    </row>
    <row r="227" ht="14.25" customHeight="1">
      <c r="A227" s="2"/>
      <c r="B227" s="2"/>
      <c r="C227" s="2"/>
      <c r="D227" s="80"/>
      <c r="E227" s="80"/>
      <c r="F227" s="80"/>
      <c r="G227" s="80"/>
      <c r="H227" s="78"/>
      <c r="I227" s="2"/>
      <c r="J227" s="2"/>
      <c r="K227" s="2"/>
      <c r="L227" s="2"/>
      <c r="M227" s="2"/>
      <c r="N227" s="2"/>
      <c r="O227" s="2"/>
      <c r="P227" s="2"/>
      <c r="Q227" s="2"/>
      <c r="R227" s="2"/>
      <c r="S227" s="2"/>
      <c r="T227" s="2"/>
      <c r="U227" s="2"/>
      <c r="V227" s="2"/>
      <c r="W227" s="2"/>
      <c r="X227" s="2"/>
      <c r="Y227" s="2"/>
      <c r="Z227" s="2"/>
    </row>
    <row r="228" ht="14.25" customHeight="1">
      <c r="A228" s="2"/>
      <c r="B228" s="2"/>
      <c r="C228" s="2"/>
      <c r="D228" s="80"/>
      <c r="E228" s="80"/>
      <c r="F228" s="80"/>
      <c r="G228" s="80"/>
      <c r="H228" s="78"/>
      <c r="I228" s="2"/>
      <c r="J228" s="2"/>
      <c r="K228" s="2"/>
      <c r="L228" s="2"/>
      <c r="M228" s="2"/>
      <c r="N228" s="2"/>
      <c r="O228" s="2"/>
      <c r="P228" s="2"/>
      <c r="Q228" s="2"/>
      <c r="R228" s="2"/>
      <c r="S228" s="2"/>
      <c r="T228" s="2"/>
      <c r="U228" s="2"/>
      <c r="V228" s="2"/>
      <c r="W228" s="2"/>
      <c r="X228" s="2"/>
      <c r="Y228" s="2"/>
      <c r="Z228" s="2"/>
    </row>
    <row r="229" ht="14.25" customHeight="1">
      <c r="A229" s="2"/>
      <c r="B229" s="2"/>
      <c r="C229" s="2"/>
      <c r="D229" s="80"/>
      <c r="E229" s="80"/>
      <c r="F229" s="80"/>
      <c r="G229" s="80"/>
      <c r="H229" s="78"/>
      <c r="I229" s="2"/>
      <c r="J229" s="2"/>
      <c r="K229" s="2"/>
      <c r="L229" s="2"/>
      <c r="M229" s="2"/>
      <c r="N229" s="2"/>
      <c r="O229" s="2"/>
      <c r="P229" s="2"/>
      <c r="Q229" s="2"/>
      <c r="R229" s="2"/>
      <c r="S229" s="2"/>
      <c r="T229" s="2"/>
      <c r="U229" s="2"/>
      <c r="V229" s="2"/>
      <c r="W229" s="2"/>
      <c r="X229" s="2"/>
      <c r="Y229" s="2"/>
      <c r="Z229" s="2"/>
    </row>
    <row r="230" ht="14.25" customHeight="1">
      <c r="A230" s="2"/>
      <c r="B230" s="2"/>
      <c r="C230" s="2"/>
      <c r="D230" s="80"/>
      <c r="E230" s="80"/>
      <c r="F230" s="80"/>
      <c r="G230" s="80"/>
      <c r="H230" s="78"/>
      <c r="I230" s="2"/>
      <c r="J230" s="2"/>
      <c r="K230" s="2"/>
      <c r="L230" s="2"/>
      <c r="M230" s="2"/>
      <c r="N230" s="2"/>
      <c r="O230" s="2"/>
      <c r="P230" s="2"/>
      <c r="Q230" s="2"/>
      <c r="R230" s="2"/>
      <c r="S230" s="2"/>
      <c r="T230" s="2"/>
      <c r="U230" s="2"/>
      <c r="V230" s="2"/>
      <c r="W230" s="2"/>
      <c r="X230" s="2"/>
      <c r="Y230" s="2"/>
      <c r="Z230" s="2"/>
    </row>
    <row r="231" ht="14.25" customHeight="1">
      <c r="A231" s="2"/>
      <c r="B231" s="2"/>
      <c r="C231" s="2"/>
      <c r="D231" s="80"/>
      <c r="E231" s="80"/>
      <c r="F231" s="80"/>
      <c r="G231" s="80"/>
      <c r="H231" s="78"/>
      <c r="I231" s="2"/>
      <c r="J231" s="2"/>
      <c r="K231" s="2"/>
      <c r="L231" s="2"/>
      <c r="M231" s="2"/>
      <c r="N231" s="2"/>
      <c r="O231" s="2"/>
      <c r="P231" s="2"/>
      <c r="Q231" s="2"/>
      <c r="R231" s="2"/>
      <c r="S231" s="2"/>
      <c r="T231" s="2"/>
      <c r="U231" s="2"/>
      <c r="V231" s="2"/>
      <c r="W231" s="2"/>
      <c r="X231" s="2"/>
      <c r="Y231" s="2"/>
      <c r="Z231" s="2"/>
    </row>
    <row r="232" ht="14.25" customHeight="1">
      <c r="A232" s="2"/>
      <c r="B232" s="2"/>
      <c r="C232" s="2"/>
      <c r="D232" s="80"/>
      <c r="E232" s="80"/>
      <c r="F232" s="80"/>
      <c r="G232" s="80"/>
      <c r="H232" s="78"/>
      <c r="I232" s="2"/>
      <c r="J232" s="2"/>
      <c r="K232" s="2"/>
      <c r="L232" s="2"/>
      <c r="M232" s="2"/>
      <c r="N232" s="2"/>
      <c r="O232" s="2"/>
      <c r="P232" s="2"/>
      <c r="Q232" s="2"/>
      <c r="R232" s="2"/>
      <c r="S232" s="2"/>
      <c r="T232" s="2"/>
      <c r="U232" s="2"/>
      <c r="V232" s="2"/>
      <c r="W232" s="2"/>
      <c r="X232" s="2"/>
      <c r="Y232" s="2"/>
      <c r="Z232" s="2"/>
    </row>
    <row r="233" ht="14.25" customHeight="1">
      <c r="A233" s="2"/>
      <c r="B233" s="2"/>
      <c r="C233" s="2"/>
      <c r="D233" s="80"/>
      <c r="E233" s="80"/>
      <c r="F233" s="80"/>
      <c r="G233" s="80"/>
      <c r="H233" s="78"/>
      <c r="I233" s="2"/>
      <c r="J233" s="2"/>
      <c r="K233" s="2"/>
      <c r="L233" s="2"/>
      <c r="M233" s="2"/>
      <c r="N233" s="2"/>
      <c r="O233" s="2"/>
      <c r="P233" s="2"/>
      <c r="Q233" s="2"/>
      <c r="R233" s="2"/>
      <c r="S233" s="2"/>
      <c r="T233" s="2"/>
      <c r="U233" s="2"/>
      <c r="V233" s="2"/>
      <c r="W233" s="2"/>
      <c r="X233" s="2"/>
      <c r="Y233" s="2"/>
      <c r="Z233" s="2"/>
    </row>
    <row r="234" ht="14.25" customHeight="1">
      <c r="A234" s="2"/>
      <c r="B234" s="2"/>
      <c r="C234" s="2"/>
      <c r="D234" s="80"/>
      <c r="E234" s="80"/>
      <c r="F234" s="80"/>
      <c r="G234" s="80"/>
      <c r="H234" s="78"/>
      <c r="I234" s="2"/>
      <c r="J234" s="2"/>
      <c r="K234" s="2"/>
      <c r="L234" s="2"/>
      <c r="M234" s="2"/>
      <c r="N234" s="2"/>
      <c r="O234" s="2"/>
      <c r="P234" s="2"/>
      <c r="Q234" s="2"/>
      <c r="R234" s="2"/>
      <c r="S234" s="2"/>
      <c r="T234" s="2"/>
      <c r="U234" s="2"/>
      <c r="V234" s="2"/>
      <c r="W234" s="2"/>
      <c r="X234" s="2"/>
      <c r="Y234" s="2"/>
      <c r="Z234" s="2"/>
    </row>
    <row r="235" ht="14.25" customHeight="1">
      <c r="A235" s="2"/>
      <c r="B235" s="2"/>
      <c r="C235" s="2"/>
      <c r="D235" s="80"/>
      <c r="E235" s="80"/>
      <c r="F235" s="80"/>
      <c r="G235" s="80"/>
      <c r="H235" s="78"/>
      <c r="I235" s="2"/>
      <c r="J235" s="2"/>
      <c r="K235" s="2"/>
      <c r="L235" s="2"/>
      <c r="M235" s="2"/>
      <c r="N235" s="2"/>
      <c r="O235" s="2"/>
      <c r="P235" s="2"/>
      <c r="Q235" s="2"/>
      <c r="R235" s="2"/>
      <c r="S235" s="2"/>
      <c r="T235" s="2"/>
      <c r="U235" s="2"/>
      <c r="V235" s="2"/>
      <c r="W235" s="2"/>
      <c r="X235" s="2"/>
      <c r="Y235" s="2"/>
      <c r="Z235" s="2"/>
    </row>
    <row r="236" ht="14.25" customHeight="1">
      <c r="A236" s="2"/>
      <c r="B236" s="2"/>
      <c r="C236" s="2"/>
      <c r="D236" s="80"/>
      <c r="E236" s="80"/>
      <c r="F236" s="80"/>
      <c r="G236" s="80"/>
      <c r="H236" s="78"/>
      <c r="I236" s="2"/>
      <c r="J236" s="2"/>
      <c r="K236" s="2"/>
      <c r="L236" s="2"/>
      <c r="M236" s="2"/>
      <c r="N236" s="2"/>
      <c r="O236" s="2"/>
      <c r="P236" s="2"/>
      <c r="Q236" s="2"/>
      <c r="R236" s="2"/>
      <c r="S236" s="2"/>
      <c r="T236" s="2"/>
      <c r="U236" s="2"/>
      <c r="V236" s="2"/>
      <c r="W236" s="2"/>
      <c r="X236" s="2"/>
      <c r="Y236" s="2"/>
      <c r="Z236" s="2"/>
    </row>
    <row r="237" ht="14.25" customHeight="1">
      <c r="A237" s="2"/>
      <c r="B237" s="2"/>
      <c r="C237" s="2"/>
      <c r="D237" s="80"/>
      <c r="E237" s="80"/>
      <c r="F237" s="80"/>
      <c r="G237" s="80"/>
      <c r="H237" s="78"/>
      <c r="I237" s="2"/>
      <c r="J237" s="2"/>
      <c r="K237" s="2"/>
      <c r="L237" s="2"/>
      <c r="M237" s="2"/>
      <c r="N237" s="2"/>
      <c r="O237" s="2"/>
      <c r="P237" s="2"/>
      <c r="Q237" s="2"/>
      <c r="R237" s="2"/>
      <c r="S237" s="2"/>
      <c r="T237" s="2"/>
      <c r="U237" s="2"/>
      <c r="V237" s="2"/>
      <c r="W237" s="2"/>
      <c r="X237" s="2"/>
      <c r="Y237" s="2"/>
      <c r="Z237" s="2"/>
    </row>
    <row r="238" ht="14.25" customHeight="1">
      <c r="A238" s="2"/>
      <c r="B238" s="2"/>
      <c r="C238" s="2"/>
      <c r="D238" s="80"/>
      <c r="E238" s="80"/>
      <c r="F238" s="80"/>
      <c r="G238" s="80"/>
      <c r="H238" s="78"/>
      <c r="I238" s="2"/>
      <c r="J238" s="2"/>
      <c r="K238" s="2"/>
      <c r="L238" s="2"/>
      <c r="M238" s="2"/>
      <c r="N238" s="2"/>
      <c r="O238" s="2"/>
      <c r="P238" s="2"/>
      <c r="Q238" s="2"/>
      <c r="R238" s="2"/>
      <c r="S238" s="2"/>
      <c r="T238" s="2"/>
      <c r="U238" s="2"/>
      <c r="V238" s="2"/>
      <c r="W238" s="2"/>
      <c r="X238" s="2"/>
      <c r="Y238" s="2"/>
      <c r="Z238" s="2"/>
    </row>
    <row r="239" ht="14.25" customHeight="1">
      <c r="A239" s="2"/>
      <c r="B239" s="2"/>
      <c r="C239" s="2"/>
      <c r="D239" s="80"/>
      <c r="E239" s="80"/>
      <c r="F239" s="80"/>
      <c r="G239" s="80"/>
      <c r="H239" s="78"/>
      <c r="I239" s="2"/>
      <c r="J239" s="2"/>
      <c r="K239" s="2"/>
      <c r="L239" s="2"/>
      <c r="M239" s="2"/>
      <c r="N239" s="2"/>
      <c r="O239" s="2"/>
      <c r="P239" s="2"/>
      <c r="Q239" s="2"/>
      <c r="R239" s="2"/>
      <c r="S239" s="2"/>
      <c r="T239" s="2"/>
      <c r="U239" s="2"/>
      <c r="V239" s="2"/>
      <c r="W239" s="2"/>
      <c r="X239" s="2"/>
      <c r="Y239" s="2"/>
      <c r="Z239" s="2"/>
    </row>
    <row r="240" ht="14.25" customHeight="1">
      <c r="A240" s="2"/>
      <c r="B240" s="2"/>
      <c r="C240" s="2"/>
      <c r="D240" s="80"/>
      <c r="E240" s="80"/>
      <c r="F240" s="80"/>
      <c r="G240" s="80"/>
      <c r="H240" s="78"/>
      <c r="I240" s="2"/>
      <c r="J240" s="2"/>
      <c r="K240" s="2"/>
      <c r="L240" s="2"/>
      <c r="M240" s="2"/>
      <c r="N240" s="2"/>
      <c r="O240" s="2"/>
      <c r="P240" s="2"/>
      <c r="Q240" s="2"/>
      <c r="R240" s="2"/>
      <c r="S240" s="2"/>
      <c r="T240" s="2"/>
      <c r="U240" s="2"/>
      <c r="V240" s="2"/>
      <c r="W240" s="2"/>
      <c r="X240" s="2"/>
      <c r="Y240" s="2"/>
      <c r="Z240" s="2"/>
    </row>
    <row r="241" ht="14.25" customHeight="1">
      <c r="A241" s="2"/>
      <c r="B241" s="2"/>
      <c r="C241" s="2"/>
      <c r="D241" s="80"/>
      <c r="E241" s="80"/>
      <c r="F241" s="80"/>
      <c r="G241" s="80"/>
      <c r="H241" s="78"/>
      <c r="I241" s="2"/>
      <c r="J241" s="2"/>
      <c r="K241" s="2"/>
      <c r="L241" s="2"/>
      <c r="M241" s="2"/>
      <c r="N241" s="2"/>
      <c r="O241" s="2"/>
      <c r="P241" s="2"/>
      <c r="Q241" s="2"/>
      <c r="R241" s="2"/>
      <c r="S241" s="2"/>
      <c r="T241" s="2"/>
      <c r="U241" s="2"/>
      <c r="V241" s="2"/>
      <c r="W241" s="2"/>
      <c r="X241" s="2"/>
      <c r="Y241" s="2"/>
      <c r="Z241" s="2"/>
    </row>
    <row r="242" ht="14.25" customHeight="1">
      <c r="A242" s="2"/>
      <c r="B242" s="2"/>
      <c r="C242" s="2"/>
      <c r="D242" s="80"/>
      <c r="E242" s="80"/>
      <c r="F242" s="80"/>
      <c r="G242" s="80"/>
      <c r="H242" s="78"/>
      <c r="I242" s="2"/>
      <c r="J242" s="2"/>
      <c r="K242" s="2"/>
      <c r="L242" s="2"/>
      <c r="M242" s="2"/>
      <c r="N242" s="2"/>
      <c r="O242" s="2"/>
      <c r="P242" s="2"/>
      <c r="Q242" s="2"/>
      <c r="R242" s="2"/>
      <c r="S242" s="2"/>
      <c r="T242" s="2"/>
      <c r="U242" s="2"/>
      <c r="V242" s="2"/>
      <c r="W242" s="2"/>
      <c r="X242" s="2"/>
      <c r="Y242" s="2"/>
      <c r="Z242" s="2"/>
    </row>
    <row r="243" ht="14.25" customHeight="1">
      <c r="A243" s="2"/>
      <c r="B243" s="2"/>
      <c r="C243" s="2"/>
      <c r="D243" s="80"/>
      <c r="E243" s="80"/>
      <c r="F243" s="80"/>
      <c r="G243" s="80"/>
      <c r="H243" s="78"/>
      <c r="I243" s="2"/>
      <c r="J243" s="2"/>
      <c r="K243" s="2"/>
      <c r="L243" s="2"/>
      <c r="M243" s="2"/>
      <c r="N243" s="2"/>
      <c r="O243" s="2"/>
      <c r="P243" s="2"/>
      <c r="Q243" s="2"/>
      <c r="R243" s="2"/>
      <c r="S243" s="2"/>
      <c r="T243" s="2"/>
      <c r="U243" s="2"/>
      <c r="V243" s="2"/>
      <c r="W243" s="2"/>
      <c r="X243" s="2"/>
      <c r="Y243" s="2"/>
      <c r="Z243" s="2"/>
    </row>
    <row r="244" ht="14.25" customHeight="1">
      <c r="A244" s="2"/>
      <c r="B244" s="2"/>
      <c r="C244" s="2"/>
      <c r="D244" s="80"/>
      <c r="E244" s="80"/>
      <c r="F244" s="80"/>
      <c r="G244" s="80"/>
      <c r="H244" s="78"/>
      <c r="I244" s="2"/>
      <c r="J244" s="2"/>
      <c r="K244" s="2"/>
      <c r="L244" s="2"/>
      <c r="M244" s="2"/>
      <c r="N244" s="2"/>
      <c r="O244" s="2"/>
      <c r="P244" s="2"/>
      <c r="Q244" s="2"/>
      <c r="R244" s="2"/>
      <c r="S244" s="2"/>
      <c r="T244" s="2"/>
      <c r="U244" s="2"/>
      <c r="V244" s="2"/>
      <c r="W244" s="2"/>
      <c r="X244" s="2"/>
      <c r="Y244" s="2"/>
      <c r="Z244" s="2"/>
    </row>
    <row r="245" ht="14.25" customHeight="1">
      <c r="A245" s="2"/>
      <c r="B245" s="2"/>
      <c r="C245" s="2"/>
      <c r="D245" s="80"/>
      <c r="E245" s="80"/>
      <c r="F245" s="80"/>
      <c r="G245" s="80"/>
      <c r="H245" s="78"/>
      <c r="I245" s="2"/>
      <c r="J245" s="2"/>
      <c r="K245" s="2"/>
      <c r="L245" s="2"/>
      <c r="M245" s="2"/>
      <c r="N245" s="2"/>
      <c r="O245" s="2"/>
      <c r="P245" s="2"/>
      <c r="Q245" s="2"/>
      <c r="R245" s="2"/>
      <c r="S245" s="2"/>
      <c r="T245" s="2"/>
      <c r="U245" s="2"/>
      <c r="V245" s="2"/>
      <c r="W245" s="2"/>
      <c r="X245" s="2"/>
      <c r="Y245" s="2"/>
      <c r="Z245" s="2"/>
    </row>
    <row r="246" ht="14.25" customHeight="1">
      <c r="A246" s="2"/>
      <c r="B246" s="2"/>
      <c r="C246" s="2"/>
      <c r="D246" s="80"/>
      <c r="E246" s="80"/>
      <c r="F246" s="80"/>
      <c r="G246" s="80"/>
      <c r="H246" s="78"/>
      <c r="I246" s="2"/>
      <c r="J246" s="2"/>
      <c r="K246" s="2"/>
      <c r="L246" s="2"/>
      <c r="M246" s="2"/>
      <c r="N246" s="2"/>
      <c r="O246" s="2"/>
      <c r="P246" s="2"/>
      <c r="Q246" s="2"/>
      <c r="R246" s="2"/>
      <c r="S246" s="2"/>
      <c r="T246" s="2"/>
      <c r="U246" s="2"/>
      <c r="V246" s="2"/>
      <c r="W246" s="2"/>
      <c r="X246" s="2"/>
      <c r="Y246" s="2"/>
      <c r="Z246" s="2"/>
    </row>
    <row r="247" ht="14.25" customHeight="1">
      <c r="A247" s="2"/>
      <c r="B247" s="2"/>
      <c r="C247" s="2"/>
      <c r="D247" s="80"/>
      <c r="E247" s="80"/>
      <c r="F247" s="80"/>
      <c r="G247" s="80"/>
      <c r="H247" s="78"/>
      <c r="I247" s="2"/>
      <c r="J247" s="2"/>
      <c r="K247" s="2"/>
      <c r="L247" s="2"/>
      <c r="M247" s="2"/>
      <c r="N247" s="2"/>
      <c r="O247" s="2"/>
      <c r="P247" s="2"/>
      <c r="Q247" s="2"/>
      <c r="R247" s="2"/>
      <c r="S247" s="2"/>
      <c r="T247" s="2"/>
      <c r="U247" s="2"/>
      <c r="V247" s="2"/>
      <c r="W247" s="2"/>
      <c r="X247" s="2"/>
      <c r="Y247" s="2"/>
      <c r="Z247" s="2"/>
    </row>
    <row r="248" ht="14.25" customHeight="1">
      <c r="A248" s="2"/>
      <c r="B248" s="2"/>
      <c r="C248" s="2"/>
      <c r="D248" s="80"/>
      <c r="E248" s="80"/>
      <c r="F248" s="80"/>
      <c r="G248" s="80"/>
      <c r="H248" s="78"/>
      <c r="I248" s="2"/>
      <c r="J248" s="2"/>
      <c r="K248" s="2"/>
      <c r="L248" s="2"/>
      <c r="M248" s="2"/>
      <c r="N248" s="2"/>
      <c r="O248" s="2"/>
      <c r="P248" s="2"/>
      <c r="Q248" s="2"/>
      <c r="R248" s="2"/>
      <c r="S248" s="2"/>
      <c r="T248" s="2"/>
      <c r="U248" s="2"/>
      <c r="V248" s="2"/>
      <c r="W248" s="2"/>
      <c r="X248" s="2"/>
      <c r="Y248" s="2"/>
      <c r="Z248" s="2"/>
    </row>
    <row r="249" ht="14.25" customHeight="1">
      <c r="A249" s="2"/>
      <c r="B249" s="2"/>
      <c r="C249" s="2"/>
      <c r="D249" s="80"/>
      <c r="E249" s="80"/>
      <c r="F249" s="80"/>
      <c r="G249" s="80"/>
      <c r="H249" s="78"/>
      <c r="I249" s="2"/>
      <c r="J249" s="2"/>
      <c r="K249" s="2"/>
      <c r="L249" s="2"/>
      <c r="M249" s="2"/>
      <c r="N249" s="2"/>
      <c r="O249" s="2"/>
      <c r="P249" s="2"/>
      <c r="Q249" s="2"/>
      <c r="R249" s="2"/>
      <c r="S249" s="2"/>
      <c r="T249" s="2"/>
      <c r="U249" s="2"/>
      <c r="V249" s="2"/>
      <c r="W249" s="2"/>
      <c r="X249" s="2"/>
      <c r="Y249" s="2"/>
      <c r="Z249" s="2"/>
    </row>
    <row r="250" ht="14.25" customHeight="1">
      <c r="A250" s="2"/>
      <c r="B250" s="2"/>
      <c r="C250" s="2"/>
      <c r="D250" s="80"/>
      <c r="E250" s="80"/>
      <c r="F250" s="80"/>
      <c r="G250" s="80"/>
      <c r="H250" s="78"/>
      <c r="I250" s="2"/>
      <c r="J250" s="2"/>
      <c r="K250" s="2"/>
      <c r="L250" s="2"/>
      <c r="M250" s="2"/>
      <c r="N250" s="2"/>
      <c r="O250" s="2"/>
      <c r="P250" s="2"/>
      <c r="Q250" s="2"/>
      <c r="R250" s="2"/>
      <c r="S250" s="2"/>
      <c r="T250" s="2"/>
      <c r="U250" s="2"/>
      <c r="V250" s="2"/>
      <c r="W250" s="2"/>
      <c r="X250" s="2"/>
      <c r="Y250" s="2"/>
      <c r="Z250" s="2"/>
    </row>
    <row r="251" ht="14.25" customHeight="1">
      <c r="A251" s="2"/>
      <c r="B251" s="2"/>
      <c r="C251" s="2"/>
      <c r="D251" s="80"/>
      <c r="E251" s="80"/>
      <c r="F251" s="80"/>
      <c r="G251" s="80"/>
      <c r="H251" s="78"/>
      <c r="I251" s="2"/>
      <c r="J251" s="2"/>
      <c r="K251" s="2"/>
      <c r="L251" s="2"/>
      <c r="M251" s="2"/>
      <c r="N251" s="2"/>
      <c r="O251" s="2"/>
      <c r="P251" s="2"/>
      <c r="Q251" s="2"/>
      <c r="R251" s="2"/>
      <c r="S251" s="2"/>
      <c r="T251" s="2"/>
      <c r="U251" s="2"/>
      <c r="V251" s="2"/>
      <c r="W251" s="2"/>
      <c r="X251" s="2"/>
      <c r="Y251" s="2"/>
      <c r="Z251" s="2"/>
    </row>
    <row r="252" ht="14.25" customHeight="1">
      <c r="A252" s="2"/>
      <c r="B252" s="2"/>
      <c r="C252" s="2"/>
      <c r="D252" s="80"/>
      <c r="E252" s="80"/>
      <c r="F252" s="80"/>
      <c r="G252" s="80"/>
      <c r="H252" s="78"/>
      <c r="I252" s="2"/>
      <c r="J252" s="2"/>
      <c r="K252" s="2"/>
      <c r="L252" s="2"/>
      <c r="M252" s="2"/>
      <c r="N252" s="2"/>
      <c r="O252" s="2"/>
      <c r="P252" s="2"/>
      <c r="Q252" s="2"/>
      <c r="R252" s="2"/>
      <c r="S252" s="2"/>
      <c r="T252" s="2"/>
      <c r="U252" s="2"/>
      <c r="V252" s="2"/>
      <c r="W252" s="2"/>
      <c r="X252" s="2"/>
      <c r="Y252" s="2"/>
      <c r="Z252" s="2"/>
    </row>
    <row r="253" ht="14.25" customHeight="1">
      <c r="A253" s="2"/>
      <c r="B253" s="2"/>
      <c r="C253" s="2"/>
      <c r="D253" s="80"/>
      <c r="E253" s="80"/>
      <c r="F253" s="80"/>
      <c r="G253" s="80"/>
      <c r="H253" s="78"/>
      <c r="I253" s="2"/>
      <c r="J253" s="2"/>
      <c r="K253" s="2"/>
      <c r="L253" s="2"/>
      <c r="M253" s="2"/>
      <c r="N253" s="2"/>
      <c r="O253" s="2"/>
      <c r="P253" s="2"/>
      <c r="Q253" s="2"/>
      <c r="R253" s="2"/>
      <c r="S253" s="2"/>
      <c r="T253" s="2"/>
      <c r="U253" s="2"/>
      <c r="V253" s="2"/>
      <c r="W253" s="2"/>
      <c r="X253" s="2"/>
      <c r="Y253" s="2"/>
      <c r="Z253" s="2"/>
    </row>
    <row r="254" ht="14.25" customHeight="1">
      <c r="A254" s="2"/>
      <c r="B254" s="2"/>
      <c r="C254" s="2"/>
      <c r="D254" s="80"/>
      <c r="E254" s="80"/>
      <c r="F254" s="80"/>
      <c r="G254" s="80"/>
      <c r="H254" s="78"/>
      <c r="I254" s="2"/>
      <c r="J254" s="2"/>
      <c r="K254" s="2"/>
      <c r="L254" s="2"/>
      <c r="M254" s="2"/>
      <c r="N254" s="2"/>
      <c r="O254" s="2"/>
      <c r="P254" s="2"/>
      <c r="Q254" s="2"/>
      <c r="R254" s="2"/>
      <c r="S254" s="2"/>
      <c r="T254" s="2"/>
      <c r="U254" s="2"/>
      <c r="V254" s="2"/>
      <c r="W254" s="2"/>
      <c r="X254" s="2"/>
      <c r="Y254" s="2"/>
      <c r="Z254" s="2"/>
    </row>
    <row r="255" ht="14.25" customHeight="1">
      <c r="A255" s="2"/>
      <c r="B255" s="2"/>
      <c r="C255" s="2"/>
      <c r="D255" s="80"/>
      <c r="E255" s="80"/>
      <c r="F255" s="80"/>
      <c r="G255" s="80"/>
      <c r="H255" s="78"/>
      <c r="I255" s="2"/>
      <c r="J255" s="2"/>
      <c r="K255" s="2"/>
      <c r="L255" s="2"/>
      <c r="M255" s="2"/>
      <c r="N255" s="2"/>
      <c r="O255" s="2"/>
      <c r="P255" s="2"/>
      <c r="Q255" s="2"/>
      <c r="R255" s="2"/>
      <c r="S255" s="2"/>
      <c r="T255" s="2"/>
      <c r="U255" s="2"/>
      <c r="V255" s="2"/>
      <c r="W255" s="2"/>
      <c r="X255" s="2"/>
      <c r="Y255" s="2"/>
      <c r="Z255" s="2"/>
    </row>
    <row r="256" ht="14.25" customHeight="1">
      <c r="A256" s="2"/>
      <c r="B256" s="2"/>
      <c r="C256" s="2"/>
      <c r="D256" s="80"/>
      <c r="E256" s="80"/>
      <c r="F256" s="80"/>
      <c r="G256" s="80"/>
      <c r="H256" s="78"/>
      <c r="I256" s="2"/>
      <c r="J256" s="2"/>
      <c r="K256" s="2"/>
      <c r="L256" s="2"/>
      <c r="M256" s="2"/>
      <c r="N256" s="2"/>
      <c r="O256" s="2"/>
      <c r="P256" s="2"/>
      <c r="Q256" s="2"/>
      <c r="R256" s="2"/>
      <c r="S256" s="2"/>
      <c r="T256" s="2"/>
      <c r="U256" s="2"/>
      <c r="V256" s="2"/>
      <c r="W256" s="2"/>
      <c r="X256" s="2"/>
      <c r="Y256" s="2"/>
      <c r="Z256" s="2"/>
    </row>
    <row r="257" ht="14.25" customHeight="1">
      <c r="A257" s="2"/>
      <c r="B257" s="2"/>
      <c r="C257" s="2"/>
      <c r="D257" s="80"/>
      <c r="E257" s="80"/>
      <c r="F257" s="80"/>
      <c r="G257" s="80"/>
      <c r="H257" s="78"/>
      <c r="I257" s="2"/>
      <c r="J257" s="2"/>
      <c r="K257" s="2"/>
      <c r="L257" s="2"/>
      <c r="M257" s="2"/>
      <c r="N257" s="2"/>
      <c r="O257" s="2"/>
      <c r="P257" s="2"/>
      <c r="Q257" s="2"/>
      <c r="R257" s="2"/>
      <c r="S257" s="2"/>
      <c r="T257" s="2"/>
      <c r="U257" s="2"/>
      <c r="V257" s="2"/>
      <c r="W257" s="2"/>
      <c r="X257" s="2"/>
      <c r="Y257" s="2"/>
      <c r="Z257" s="2"/>
    </row>
    <row r="258" ht="14.25" customHeight="1">
      <c r="A258" s="2"/>
      <c r="B258" s="2"/>
      <c r="C258" s="2"/>
      <c r="D258" s="80"/>
      <c r="E258" s="80"/>
      <c r="F258" s="80"/>
      <c r="G258" s="80"/>
      <c r="H258" s="78"/>
      <c r="I258" s="2"/>
      <c r="J258" s="2"/>
      <c r="K258" s="2"/>
      <c r="L258" s="2"/>
      <c r="M258" s="2"/>
      <c r="N258" s="2"/>
      <c r="O258" s="2"/>
      <c r="P258" s="2"/>
      <c r="Q258" s="2"/>
      <c r="R258" s="2"/>
      <c r="S258" s="2"/>
      <c r="T258" s="2"/>
      <c r="U258" s="2"/>
      <c r="V258" s="2"/>
      <c r="W258" s="2"/>
      <c r="X258" s="2"/>
      <c r="Y258" s="2"/>
      <c r="Z258" s="2"/>
    </row>
    <row r="259" ht="14.25" customHeight="1">
      <c r="A259" s="2"/>
      <c r="B259" s="2"/>
      <c r="C259" s="2"/>
      <c r="D259" s="80"/>
      <c r="E259" s="80"/>
      <c r="F259" s="80"/>
      <c r="G259" s="80"/>
      <c r="H259" s="78"/>
      <c r="I259" s="2"/>
      <c r="J259" s="2"/>
      <c r="K259" s="2"/>
      <c r="L259" s="2"/>
      <c r="M259" s="2"/>
      <c r="N259" s="2"/>
      <c r="O259" s="2"/>
      <c r="P259" s="2"/>
      <c r="Q259" s="2"/>
      <c r="R259" s="2"/>
      <c r="S259" s="2"/>
      <c r="T259" s="2"/>
      <c r="U259" s="2"/>
      <c r="V259" s="2"/>
      <c r="W259" s="2"/>
      <c r="X259" s="2"/>
      <c r="Y259" s="2"/>
      <c r="Z259" s="2"/>
    </row>
    <row r="260" ht="14.25" customHeight="1">
      <c r="A260" s="2"/>
      <c r="B260" s="2"/>
      <c r="C260" s="2"/>
      <c r="D260" s="80"/>
      <c r="E260" s="80"/>
      <c r="F260" s="80"/>
      <c r="G260" s="80"/>
      <c r="H260" s="78"/>
      <c r="I260" s="2"/>
      <c r="J260" s="2"/>
      <c r="K260" s="2"/>
      <c r="L260" s="2"/>
      <c r="M260" s="2"/>
      <c r="N260" s="2"/>
      <c r="O260" s="2"/>
      <c r="P260" s="2"/>
      <c r="Q260" s="2"/>
      <c r="R260" s="2"/>
      <c r="S260" s="2"/>
      <c r="T260" s="2"/>
      <c r="U260" s="2"/>
      <c r="V260" s="2"/>
      <c r="W260" s="2"/>
      <c r="X260" s="2"/>
      <c r="Y260" s="2"/>
      <c r="Z260" s="2"/>
    </row>
    <row r="261" ht="14.25" customHeight="1">
      <c r="A261" s="2"/>
      <c r="B261" s="2"/>
      <c r="C261" s="2"/>
      <c r="D261" s="80"/>
      <c r="E261" s="80"/>
      <c r="F261" s="80"/>
      <c r="G261" s="80"/>
      <c r="H261" s="78"/>
      <c r="I261" s="2"/>
      <c r="J261" s="2"/>
      <c r="K261" s="2"/>
      <c r="L261" s="2"/>
      <c r="M261" s="2"/>
      <c r="N261" s="2"/>
      <c r="O261" s="2"/>
      <c r="P261" s="2"/>
      <c r="Q261" s="2"/>
      <c r="R261" s="2"/>
      <c r="S261" s="2"/>
      <c r="T261" s="2"/>
      <c r="U261" s="2"/>
      <c r="V261" s="2"/>
      <c r="W261" s="2"/>
      <c r="X261" s="2"/>
      <c r="Y261" s="2"/>
      <c r="Z261" s="2"/>
    </row>
    <row r="262" ht="14.25" customHeight="1">
      <c r="A262" s="2"/>
      <c r="B262" s="2"/>
      <c r="C262" s="2"/>
      <c r="D262" s="80"/>
      <c r="E262" s="80"/>
      <c r="F262" s="80"/>
      <c r="G262" s="80"/>
      <c r="H262" s="78"/>
      <c r="I262" s="2"/>
      <c r="J262" s="2"/>
      <c r="K262" s="2"/>
      <c r="L262" s="2"/>
      <c r="M262" s="2"/>
      <c r="N262" s="2"/>
      <c r="O262" s="2"/>
      <c r="P262" s="2"/>
      <c r="Q262" s="2"/>
      <c r="R262" s="2"/>
      <c r="S262" s="2"/>
      <c r="T262" s="2"/>
      <c r="U262" s="2"/>
      <c r="V262" s="2"/>
      <c r="W262" s="2"/>
      <c r="X262" s="2"/>
      <c r="Y262" s="2"/>
      <c r="Z262" s="2"/>
    </row>
    <row r="263" ht="14.25" customHeight="1">
      <c r="A263" s="2"/>
      <c r="B263" s="2"/>
      <c r="C263" s="2"/>
      <c r="D263" s="80"/>
      <c r="E263" s="80"/>
      <c r="F263" s="80"/>
      <c r="G263" s="80"/>
      <c r="H263" s="78"/>
      <c r="I263" s="2"/>
      <c r="J263" s="2"/>
      <c r="K263" s="2"/>
      <c r="L263" s="2"/>
      <c r="M263" s="2"/>
      <c r="N263" s="2"/>
      <c r="O263" s="2"/>
      <c r="P263" s="2"/>
      <c r="Q263" s="2"/>
      <c r="R263" s="2"/>
      <c r="S263" s="2"/>
      <c r="T263" s="2"/>
      <c r="U263" s="2"/>
      <c r="V263" s="2"/>
      <c r="W263" s="2"/>
      <c r="X263" s="2"/>
      <c r="Y263" s="2"/>
      <c r="Z263" s="2"/>
    </row>
    <row r="264" ht="14.25" customHeight="1">
      <c r="A264" s="2"/>
      <c r="B264" s="2"/>
      <c r="C264" s="2"/>
      <c r="D264" s="80"/>
      <c r="E264" s="80"/>
      <c r="F264" s="80"/>
      <c r="G264" s="80"/>
      <c r="H264" s="78"/>
      <c r="I264" s="2"/>
      <c r="J264" s="2"/>
      <c r="K264" s="2"/>
      <c r="L264" s="2"/>
      <c r="M264" s="2"/>
      <c r="N264" s="2"/>
      <c r="O264" s="2"/>
      <c r="P264" s="2"/>
      <c r="Q264" s="2"/>
      <c r="R264" s="2"/>
      <c r="S264" s="2"/>
      <c r="T264" s="2"/>
      <c r="U264" s="2"/>
      <c r="V264" s="2"/>
      <c r="W264" s="2"/>
      <c r="X264" s="2"/>
      <c r="Y264" s="2"/>
      <c r="Z264" s="2"/>
    </row>
    <row r="265" ht="14.25" customHeight="1">
      <c r="A265" s="2"/>
      <c r="B265" s="2"/>
      <c r="C265" s="2"/>
      <c r="D265" s="80"/>
      <c r="E265" s="80"/>
      <c r="F265" s="80"/>
      <c r="G265" s="80"/>
      <c r="H265" s="78"/>
      <c r="I265" s="2"/>
      <c r="J265" s="2"/>
      <c r="K265" s="2"/>
      <c r="L265" s="2"/>
      <c r="M265" s="2"/>
      <c r="N265" s="2"/>
      <c r="O265" s="2"/>
      <c r="P265" s="2"/>
      <c r="Q265" s="2"/>
      <c r="R265" s="2"/>
      <c r="S265" s="2"/>
      <c r="T265" s="2"/>
      <c r="U265" s="2"/>
      <c r="V265" s="2"/>
      <c r="W265" s="2"/>
      <c r="X265" s="2"/>
      <c r="Y265" s="2"/>
      <c r="Z265" s="2"/>
    </row>
    <row r="266" ht="14.25" customHeight="1">
      <c r="A266" s="2"/>
      <c r="B266" s="2"/>
      <c r="C266" s="2"/>
      <c r="D266" s="80"/>
      <c r="E266" s="80"/>
      <c r="F266" s="80"/>
      <c r="G266" s="80"/>
      <c r="H266" s="78"/>
      <c r="I266" s="2"/>
      <c r="J266" s="2"/>
      <c r="K266" s="2"/>
      <c r="L266" s="2"/>
      <c r="M266" s="2"/>
      <c r="N266" s="2"/>
      <c r="O266" s="2"/>
      <c r="P266" s="2"/>
      <c r="Q266" s="2"/>
      <c r="R266" s="2"/>
      <c r="S266" s="2"/>
      <c r="T266" s="2"/>
      <c r="U266" s="2"/>
      <c r="V266" s="2"/>
      <c r="W266" s="2"/>
      <c r="X266" s="2"/>
      <c r="Y266" s="2"/>
      <c r="Z266" s="2"/>
    </row>
    <row r="267" ht="14.25" customHeight="1">
      <c r="A267" s="2"/>
      <c r="B267" s="2"/>
      <c r="C267" s="2"/>
      <c r="D267" s="80"/>
      <c r="E267" s="80"/>
      <c r="F267" s="80"/>
      <c r="G267" s="80"/>
      <c r="H267" s="78"/>
      <c r="I267" s="2"/>
      <c r="J267" s="2"/>
      <c r="K267" s="2"/>
      <c r="L267" s="2"/>
      <c r="M267" s="2"/>
      <c r="N267" s="2"/>
      <c r="O267" s="2"/>
      <c r="P267" s="2"/>
      <c r="Q267" s="2"/>
      <c r="R267" s="2"/>
      <c r="S267" s="2"/>
      <c r="T267" s="2"/>
      <c r="U267" s="2"/>
      <c r="V267" s="2"/>
      <c r="W267" s="2"/>
      <c r="X267" s="2"/>
      <c r="Y267" s="2"/>
      <c r="Z267" s="2"/>
    </row>
    <row r="268" ht="14.25" customHeight="1">
      <c r="A268" s="2"/>
      <c r="B268" s="2"/>
      <c r="C268" s="2"/>
      <c r="D268" s="80"/>
      <c r="E268" s="80"/>
      <c r="F268" s="80"/>
      <c r="G268" s="80"/>
      <c r="H268" s="78"/>
      <c r="I268" s="2"/>
      <c r="J268" s="2"/>
      <c r="K268" s="2"/>
      <c r="L268" s="2"/>
      <c r="M268" s="2"/>
      <c r="N268" s="2"/>
      <c r="O268" s="2"/>
      <c r="P268" s="2"/>
      <c r="Q268" s="2"/>
      <c r="R268" s="2"/>
      <c r="S268" s="2"/>
      <c r="T268" s="2"/>
      <c r="U268" s="2"/>
      <c r="V268" s="2"/>
      <c r="W268" s="2"/>
      <c r="X268" s="2"/>
      <c r="Y268" s="2"/>
      <c r="Z268" s="2"/>
    </row>
    <row r="269" ht="14.25" customHeight="1">
      <c r="A269" s="2"/>
      <c r="B269" s="2"/>
      <c r="C269" s="2"/>
      <c r="D269" s="80"/>
      <c r="E269" s="80"/>
      <c r="F269" s="80"/>
      <c r="G269" s="80"/>
      <c r="H269" s="78"/>
      <c r="I269" s="2"/>
      <c r="J269" s="2"/>
      <c r="K269" s="2"/>
      <c r="L269" s="2"/>
      <c r="M269" s="2"/>
      <c r="N269" s="2"/>
      <c r="O269" s="2"/>
      <c r="P269" s="2"/>
      <c r="Q269" s="2"/>
      <c r="R269" s="2"/>
      <c r="S269" s="2"/>
      <c r="T269" s="2"/>
      <c r="U269" s="2"/>
      <c r="V269" s="2"/>
      <c r="W269" s="2"/>
      <c r="X269" s="2"/>
      <c r="Y269" s="2"/>
      <c r="Z269" s="2"/>
    </row>
    <row r="270" ht="14.25" customHeight="1">
      <c r="A270" s="2"/>
      <c r="B270" s="2"/>
      <c r="C270" s="2"/>
      <c r="D270" s="80"/>
      <c r="E270" s="80"/>
      <c r="F270" s="80"/>
      <c r="G270" s="80"/>
      <c r="H270" s="78"/>
      <c r="I270" s="2"/>
      <c r="J270" s="2"/>
      <c r="K270" s="2"/>
      <c r="L270" s="2"/>
      <c r="M270" s="2"/>
      <c r="N270" s="2"/>
      <c r="O270" s="2"/>
      <c r="P270" s="2"/>
      <c r="Q270" s="2"/>
      <c r="R270" s="2"/>
      <c r="S270" s="2"/>
      <c r="T270" s="2"/>
      <c r="U270" s="2"/>
      <c r="V270" s="2"/>
      <c r="W270" s="2"/>
      <c r="X270" s="2"/>
      <c r="Y270" s="2"/>
      <c r="Z270" s="2"/>
    </row>
    <row r="271" ht="14.25" customHeight="1">
      <c r="A271" s="2"/>
      <c r="B271" s="2"/>
      <c r="C271" s="2"/>
      <c r="D271" s="80"/>
      <c r="E271" s="80"/>
      <c r="F271" s="80"/>
      <c r="G271" s="80"/>
      <c r="H271" s="78"/>
      <c r="I271" s="2"/>
      <c r="J271" s="2"/>
      <c r="K271" s="2"/>
      <c r="L271" s="2"/>
      <c r="M271" s="2"/>
      <c r="N271" s="2"/>
      <c r="O271" s="2"/>
      <c r="P271" s="2"/>
      <c r="Q271" s="2"/>
      <c r="R271" s="2"/>
      <c r="S271" s="2"/>
      <c r="T271" s="2"/>
      <c r="U271" s="2"/>
      <c r="V271" s="2"/>
      <c r="W271" s="2"/>
      <c r="X271" s="2"/>
      <c r="Y271" s="2"/>
      <c r="Z271" s="2"/>
    </row>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A27:C27"/>
    <mergeCell ref="B33:C33"/>
    <mergeCell ref="A35:C35"/>
    <mergeCell ref="A42:C42"/>
    <mergeCell ref="A48:C48"/>
    <mergeCell ref="A55:H55"/>
    <mergeCell ref="B61:E61"/>
    <mergeCell ref="A1:H1"/>
    <mergeCell ref="A2:G2"/>
    <mergeCell ref="A3:A4"/>
    <mergeCell ref="B3:B4"/>
    <mergeCell ref="C3:C4"/>
    <mergeCell ref="D3:G3"/>
    <mergeCell ref="H3:H4"/>
  </mergeCells>
  <printOptions/>
  <pageMargins bottom="0.75" footer="0.0" header="0.0" left="0.7" right="0.7" top="0.75"/>
  <pageSetup paperSize="9"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6.0" topLeftCell="A7" activePane="bottomLeft" state="frozen"/>
      <selection activeCell="B8" sqref="B8" pane="bottomLeft"/>
    </sheetView>
  </sheetViews>
  <sheetFormatPr customHeight="1" defaultColWidth="14.43" defaultRowHeight="15.0"/>
  <cols>
    <col customWidth="1" min="1" max="1" width="3.43"/>
    <col customWidth="1" min="2" max="2" width="3.14"/>
    <col customWidth="1" min="3" max="3" width="24.86"/>
    <col customWidth="1" min="4" max="4" width="24.14"/>
    <col customWidth="1" min="5" max="5" width="17.57"/>
    <col customWidth="1" min="6" max="6" width="16.57"/>
    <col customWidth="1" min="7" max="7" width="16.86"/>
    <col customWidth="1" min="8" max="8" width="8.43"/>
    <col customWidth="1" min="9" max="9" width="11.86"/>
    <col customWidth="1" min="10" max="10" width="6.0"/>
    <col customWidth="1" min="11" max="11" width="10.0"/>
    <col customWidth="1" min="12" max="12" width="6.57"/>
    <col customWidth="1" min="13" max="23" width="6.0"/>
    <col customWidth="1" min="24" max="24" width="9.0"/>
    <col customWidth="1" min="25" max="25" width="12.86"/>
    <col customWidth="1" min="26" max="26" width="11.43"/>
    <col customWidth="1" min="27" max="27" width="14.14"/>
    <col customWidth="1" min="28" max="30" width="29.0"/>
  </cols>
  <sheetData>
    <row r="1" ht="24.75" customHeight="1">
      <c r="AA1" s="82"/>
      <c r="AB1" s="83"/>
      <c r="AC1" s="83"/>
      <c r="AD1" s="83"/>
    </row>
    <row r="2" ht="12.0" customHeight="1">
      <c r="A2" s="84"/>
      <c r="B2" s="82" t="s">
        <v>243</v>
      </c>
      <c r="AB2" s="83"/>
      <c r="AC2" s="83"/>
      <c r="AD2" s="83"/>
    </row>
    <row r="3" ht="50.25" customHeight="1">
      <c r="A3" s="85" t="s">
        <v>244</v>
      </c>
      <c r="B3" s="86" t="s">
        <v>245</v>
      </c>
      <c r="C3" s="87"/>
      <c r="D3" s="85" t="s">
        <v>246</v>
      </c>
      <c r="E3" s="88" t="s">
        <v>247</v>
      </c>
      <c r="F3" s="9"/>
      <c r="G3" s="85" t="s">
        <v>248</v>
      </c>
      <c r="H3" s="89" t="s">
        <v>249</v>
      </c>
      <c r="I3" s="88" t="s">
        <v>250</v>
      </c>
      <c r="J3" s="9"/>
      <c r="K3" s="90" t="s">
        <v>251</v>
      </c>
      <c r="L3" s="91" t="s">
        <v>252</v>
      </c>
      <c r="M3" s="8"/>
      <c r="N3" s="8"/>
      <c r="O3" s="8"/>
      <c r="P3" s="8"/>
      <c r="Q3" s="8"/>
      <c r="R3" s="8"/>
      <c r="S3" s="8"/>
      <c r="T3" s="8"/>
      <c r="U3" s="8"/>
      <c r="V3" s="8"/>
      <c r="W3" s="9"/>
      <c r="X3" s="88" t="s">
        <v>253</v>
      </c>
      <c r="Y3" s="92" t="s">
        <v>254</v>
      </c>
      <c r="Z3" s="9"/>
      <c r="AA3" s="93" t="s">
        <v>255</v>
      </c>
      <c r="AB3" s="94" t="s">
        <v>256</v>
      </c>
      <c r="AC3" s="95" t="s">
        <v>257</v>
      </c>
      <c r="AD3" s="96" t="s">
        <v>258</v>
      </c>
    </row>
    <row r="4" ht="35.25" customHeight="1">
      <c r="A4" s="11"/>
      <c r="B4" s="97"/>
      <c r="C4" s="98"/>
      <c r="D4" s="11"/>
      <c r="E4" s="85" t="s">
        <v>259</v>
      </c>
      <c r="F4" s="85" t="s">
        <v>260</v>
      </c>
      <c r="G4" s="11"/>
      <c r="H4" s="11"/>
      <c r="I4" s="99" t="s">
        <v>261</v>
      </c>
      <c r="J4" s="99" t="s">
        <v>262</v>
      </c>
      <c r="K4" s="11"/>
      <c r="L4" s="100">
        <v>1.0</v>
      </c>
      <c r="M4" s="101">
        <v>2.0</v>
      </c>
      <c r="N4" s="101">
        <v>3.0</v>
      </c>
      <c r="O4" s="101">
        <v>4.0</v>
      </c>
      <c r="P4" s="101">
        <v>5.0</v>
      </c>
      <c r="Q4" s="101">
        <v>6.0</v>
      </c>
      <c r="R4" s="101">
        <v>7.0</v>
      </c>
      <c r="S4" s="101">
        <v>8.0</v>
      </c>
      <c r="T4" s="101">
        <v>9.0</v>
      </c>
      <c r="U4" s="101">
        <v>10.0</v>
      </c>
      <c r="V4" s="101">
        <v>11.0</v>
      </c>
      <c r="W4" s="101">
        <v>12.0</v>
      </c>
      <c r="X4" s="88" t="s">
        <v>261</v>
      </c>
      <c r="Y4" s="102" t="s">
        <v>263</v>
      </c>
      <c r="Z4" s="103" t="s">
        <v>264</v>
      </c>
      <c r="AA4" s="104"/>
      <c r="AB4" s="105"/>
      <c r="AC4" s="106"/>
      <c r="AD4" s="107"/>
    </row>
    <row r="5" ht="33.75" hidden="1" customHeight="1">
      <c r="A5" s="99">
        <v>1.0</v>
      </c>
      <c r="B5" s="88">
        <v>2.0</v>
      </c>
      <c r="C5" s="9"/>
      <c r="D5" s="108">
        <v>3.0</v>
      </c>
      <c r="E5" s="85">
        <v>4.0</v>
      </c>
      <c r="F5" s="85">
        <v>5.0</v>
      </c>
      <c r="G5" s="99">
        <v>6.0</v>
      </c>
      <c r="H5" s="99">
        <v>7.0</v>
      </c>
      <c r="I5" s="99">
        <v>8.0</v>
      </c>
      <c r="J5" s="99">
        <v>9.0</v>
      </c>
      <c r="K5" s="88"/>
      <c r="L5" s="88">
        <v>10.0</v>
      </c>
      <c r="M5" s="8"/>
      <c r="N5" s="8"/>
      <c r="O5" s="8"/>
      <c r="P5" s="8"/>
      <c r="Q5" s="8"/>
      <c r="R5" s="8"/>
      <c r="S5" s="8"/>
      <c r="T5" s="8"/>
      <c r="U5" s="8"/>
      <c r="V5" s="8"/>
      <c r="W5" s="9"/>
      <c r="X5" s="88">
        <v>11.0</v>
      </c>
      <c r="Y5" s="109" t="s">
        <v>265</v>
      </c>
      <c r="Z5" s="99">
        <v>13.0</v>
      </c>
      <c r="AA5" s="108"/>
      <c r="AB5" s="110"/>
      <c r="AC5" s="110"/>
      <c r="AD5" s="110"/>
    </row>
    <row r="6" ht="25.5" customHeight="1">
      <c r="A6" s="111" t="s">
        <v>266</v>
      </c>
      <c r="B6" s="8"/>
      <c r="C6" s="8"/>
      <c r="D6" s="8"/>
      <c r="E6" s="8"/>
      <c r="F6" s="8"/>
      <c r="G6" s="8"/>
      <c r="H6" s="8"/>
      <c r="I6" s="8"/>
      <c r="J6" s="8"/>
      <c r="K6" s="8"/>
      <c r="L6" s="8"/>
      <c r="M6" s="8"/>
      <c r="N6" s="8"/>
      <c r="O6" s="8"/>
      <c r="P6" s="8"/>
      <c r="Q6" s="8"/>
      <c r="R6" s="8"/>
      <c r="S6" s="8"/>
      <c r="T6" s="8"/>
      <c r="U6" s="8"/>
      <c r="V6" s="8"/>
      <c r="W6" s="8"/>
      <c r="X6" s="8"/>
      <c r="Y6" s="8"/>
      <c r="Z6" s="9"/>
      <c r="AA6" s="112"/>
      <c r="AB6" s="113"/>
      <c r="AC6" s="113"/>
      <c r="AD6" s="113"/>
    </row>
    <row r="7" ht="27.0" customHeight="1">
      <c r="A7" s="114" t="s">
        <v>267</v>
      </c>
      <c r="B7" s="115" t="s">
        <v>268</v>
      </c>
      <c r="C7" s="9"/>
      <c r="D7" s="116"/>
      <c r="E7" s="117"/>
      <c r="F7" s="117"/>
      <c r="G7" s="118"/>
      <c r="H7" s="118"/>
      <c r="I7" s="118"/>
      <c r="J7" s="118"/>
      <c r="K7" s="119"/>
      <c r="L7" s="119"/>
      <c r="M7" s="119"/>
      <c r="N7" s="119"/>
      <c r="O7" s="119"/>
      <c r="P7" s="119"/>
      <c r="Q7" s="119"/>
      <c r="R7" s="119"/>
      <c r="S7" s="119"/>
      <c r="T7" s="119"/>
      <c r="U7" s="119"/>
      <c r="V7" s="119"/>
      <c r="W7" s="119"/>
      <c r="X7" s="119"/>
      <c r="Y7" s="120"/>
      <c r="Z7" s="121">
        <f>(Z8+Z12+Z17+Z20+Z23)/5</f>
        <v>0.2333333333</v>
      </c>
      <c r="AA7" s="121"/>
      <c r="AB7" s="122"/>
      <c r="AC7" s="113"/>
      <c r="AD7" s="113"/>
    </row>
    <row r="8" ht="19.5" customHeight="1">
      <c r="A8" s="123"/>
      <c r="B8" s="124" t="s">
        <v>269</v>
      </c>
      <c r="C8" s="9"/>
      <c r="D8" s="125"/>
      <c r="E8" s="126"/>
      <c r="F8" s="126"/>
      <c r="G8" s="127"/>
      <c r="H8" s="127"/>
      <c r="I8" s="127"/>
      <c r="J8" s="127"/>
      <c r="K8" s="127"/>
      <c r="L8" s="127"/>
      <c r="M8" s="127"/>
      <c r="N8" s="127"/>
      <c r="O8" s="127"/>
      <c r="P8" s="127"/>
      <c r="Q8" s="127"/>
      <c r="R8" s="127"/>
      <c r="S8" s="127"/>
      <c r="T8" s="127"/>
      <c r="U8" s="127"/>
      <c r="V8" s="127"/>
      <c r="W8" s="127"/>
      <c r="X8" s="127"/>
      <c r="Y8" s="128"/>
      <c r="Z8" s="129">
        <f>SUM(Y9:Y11)/3</f>
        <v>0</v>
      </c>
      <c r="AA8" s="130"/>
      <c r="AB8" s="131"/>
      <c r="AC8" s="113"/>
      <c r="AD8" s="113"/>
    </row>
    <row r="9" ht="87.75" customHeight="1">
      <c r="A9" s="132"/>
      <c r="B9" s="132">
        <v>1.0</v>
      </c>
      <c r="C9" s="133" t="s">
        <v>270</v>
      </c>
      <c r="D9" s="133" t="s">
        <v>271</v>
      </c>
      <c r="E9" s="133" t="s">
        <v>272</v>
      </c>
      <c r="F9" s="134" t="s">
        <v>273</v>
      </c>
      <c r="G9" s="133" t="s">
        <v>274</v>
      </c>
      <c r="H9" s="135">
        <v>400.0</v>
      </c>
      <c r="I9" s="136">
        <f t="shared" ref="I9:I11" si="1">H9*J9</f>
        <v>280</v>
      </c>
      <c r="J9" s="137">
        <v>0.7</v>
      </c>
      <c r="K9" s="138">
        <f t="shared" ref="K9:K11" si="2">I9/12</f>
        <v>23.33333333</v>
      </c>
      <c r="L9" s="139">
        <v>0.0</v>
      </c>
      <c r="M9" s="139">
        <v>0.0</v>
      </c>
      <c r="N9" s="139">
        <v>0.0</v>
      </c>
      <c r="O9" s="139">
        <v>0.0</v>
      </c>
      <c r="P9" s="139">
        <v>0.0</v>
      </c>
      <c r="Q9" s="139">
        <v>0.0</v>
      </c>
      <c r="R9" s="139">
        <v>0.0</v>
      </c>
      <c r="S9" s="139">
        <v>0.0</v>
      </c>
      <c r="T9" s="139">
        <v>0.0</v>
      </c>
      <c r="U9" s="139">
        <v>0.0</v>
      </c>
      <c r="V9" s="139">
        <v>0.0</v>
      </c>
      <c r="W9" s="139">
        <v>0.0</v>
      </c>
      <c r="X9" s="140">
        <f t="shared" ref="X9:X11" si="3">SUM(L9:W9)</f>
        <v>0</v>
      </c>
      <c r="Y9" s="137">
        <f t="shared" ref="Y9:Y11" si="4">X9/H9</f>
        <v>0</v>
      </c>
      <c r="Z9" s="141"/>
      <c r="AA9" s="142"/>
      <c r="AB9" s="143"/>
      <c r="AC9" s="144"/>
      <c r="AD9" s="144"/>
    </row>
    <row r="10" ht="105.0" customHeight="1">
      <c r="A10" s="132"/>
      <c r="B10" s="132">
        <v>2.0</v>
      </c>
      <c r="C10" s="133" t="s">
        <v>275</v>
      </c>
      <c r="D10" s="133" t="s">
        <v>276</v>
      </c>
      <c r="E10" s="133" t="s">
        <v>277</v>
      </c>
      <c r="F10" s="134" t="s">
        <v>278</v>
      </c>
      <c r="G10" s="133" t="s">
        <v>279</v>
      </c>
      <c r="H10" s="145">
        <v>16.0</v>
      </c>
      <c r="I10" s="136">
        <f t="shared" si="1"/>
        <v>9.6</v>
      </c>
      <c r="J10" s="137">
        <v>0.6</v>
      </c>
      <c r="K10" s="138">
        <f t="shared" si="2"/>
        <v>0.8</v>
      </c>
      <c r="L10" s="139">
        <v>0.0</v>
      </c>
      <c r="M10" s="139">
        <v>0.0</v>
      </c>
      <c r="N10" s="139">
        <v>0.0</v>
      </c>
      <c r="O10" s="139">
        <v>0.0</v>
      </c>
      <c r="P10" s="139">
        <v>0.0</v>
      </c>
      <c r="Q10" s="139">
        <v>0.0</v>
      </c>
      <c r="R10" s="139">
        <v>0.0</v>
      </c>
      <c r="S10" s="139">
        <v>0.0</v>
      </c>
      <c r="T10" s="139">
        <v>0.0</v>
      </c>
      <c r="U10" s="139">
        <v>0.0</v>
      </c>
      <c r="V10" s="139">
        <v>0.0</v>
      </c>
      <c r="W10" s="139">
        <v>0.0</v>
      </c>
      <c r="X10" s="140">
        <f t="shared" si="3"/>
        <v>0</v>
      </c>
      <c r="Y10" s="137">
        <f t="shared" si="4"/>
        <v>0</v>
      </c>
      <c r="Z10" s="137"/>
      <c r="AA10" s="137"/>
      <c r="AB10" s="144"/>
      <c r="AC10" s="144"/>
      <c r="AD10" s="144"/>
    </row>
    <row r="11" ht="106.5" customHeight="1">
      <c r="A11" s="146"/>
      <c r="B11" s="146">
        <v>3.0</v>
      </c>
      <c r="C11" s="147" t="s">
        <v>280</v>
      </c>
      <c r="D11" s="148" t="s">
        <v>281</v>
      </c>
      <c r="E11" s="148" t="s">
        <v>282</v>
      </c>
      <c r="F11" s="148" t="s">
        <v>283</v>
      </c>
      <c r="G11" s="146" t="s">
        <v>284</v>
      </c>
      <c r="H11" s="149">
        <v>3.0</v>
      </c>
      <c r="I11" s="136">
        <f t="shared" si="1"/>
        <v>1.8</v>
      </c>
      <c r="J11" s="150">
        <v>0.6</v>
      </c>
      <c r="K11" s="138">
        <f t="shared" si="2"/>
        <v>0.15</v>
      </c>
      <c r="L11" s="139">
        <v>0.0</v>
      </c>
      <c r="M11" s="139">
        <v>0.0</v>
      </c>
      <c r="N11" s="139">
        <v>0.0</v>
      </c>
      <c r="O11" s="139">
        <v>0.0</v>
      </c>
      <c r="P11" s="139">
        <v>0.0</v>
      </c>
      <c r="Q11" s="139">
        <v>0.0</v>
      </c>
      <c r="R11" s="139">
        <v>0.0</v>
      </c>
      <c r="S11" s="139">
        <v>0.0</v>
      </c>
      <c r="T11" s="139">
        <v>0.0</v>
      </c>
      <c r="U11" s="139">
        <v>0.0</v>
      </c>
      <c r="V11" s="139">
        <v>0.0</v>
      </c>
      <c r="W11" s="139">
        <v>0.0</v>
      </c>
      <c r="X11" s="140">
        <f t="shared" si="3"/>
        <v>0</v>
      </c>
      <c r="Y11" s="137">
        <f t="shared" si="4"/>
        <v>0</v>
      </c>
      <c r="Z11" s="142"/>
      <c r="AA11" s="142"/>
      <c r="AB11" s="151"/>
      <c r="AC11" s="152" t="s">
        <v>285</v>
      </c>
      <c r="AD11" s="152" t="s">
        <v>286</v>
      </c>
    </row>
    <row r="12" ht="22.5" customHeight="1">
      <c r="A12" s="153"/>
      <c r="B12" s="154" t="s">
        <v>287</v>
      </c>
      <c r="C12" s="9"/>
      <c r="D12" s="155"/>
      <c r="E12" s="155"/>
      <c r="F12" s="155"/>
      <c r="G12" s="156"/>
      <c r="H12" s="156"/>
      <c r="I12" s="156"/>
      <c r="J12" s="157"/>
      <c r="K12" s="158"/>
      <c r="L12" s="159"/>
      <c r="M12" s="159"/>
      <c r="N12" s="159"/>
      <c r="O12" s="159"/>
      <c r="P12" s="159"/>
      <c r="Q12" s="159"/>
      <c r="R12" s="159"/>
      <c r="S12" s="159"/>
      <c r="T12" s="159"/>
      <c r="U12" s="159"/>
      <c r="V12" s="159"/>
      <c r="W12" s="159"/>
      <c r="X12" s="160"/>
      <c r="Y12" s="157"/>
      <c r="Z12" s="129">
        <f>SUM(Y15:Y16)/2</f>
        <v>1</v>
      </c>
      <c r="AA12" s="161"/>
      <c r="AB12" s="162"/>
      <c r="AC12" s="144"/>
      <c r="AD12" s="144"/>
    </row>
    <row r="13" ht="33.75" hidden="1" customHeight="1">
      <c r="A13" s="163"/>
      <c r="B13" s="163"/>
      <c r="C13" s="164"/>
      <c r="D13" s="165"/>
      <c r="E13" s="165"/>
      <c r="F13" s="166"/>
      <c r="G13" s="167"/>
      <c r="H13" s="167"/>
      <c r="I13" s="163"/>
      <c r="J13" s="168"/>
      <c r="K13" s="169">
        <f t="shared" ref="K13:K16" si="5">I13/12</f>
        <v>0</v>
      </c>
      <c r="L13" s="139">
        <v>0.0</v>
      </c>
      <c r="M13" s="139">
        <v>0.0</v>
      </c>
      <c r="N13" s="139">
        <v>0.0</v>
      </c>
      <c r="O13" s="139">
        <v>0.0</v>
      </c>
      <c r="P13" s="139">
        <v>0.0</v>
      </c>
      <c r="Q13" s="139">
        <v>0.0</v>
      </c>
      <c r="R13" s="139">
        <v>0.0</v>
      </c>
      <c r="S13" s="139">
        <v>0.0</v>
      </c>
      <c r="T13" s="139">
        <v>0.0</v>
      </c>
      <c r="U13" s="139">
        <v>0.0</v>
      </c>
      <c r="V13" s="139">
        <v>0.0</v>
      </c>
      <c r="W13" s="139">
        <v>0.0</v>
      </c>
      <c r="X13" s="140">
        <f t="shared" ref="X13:X16" si="6">SUM(L13:W13)</f>
        <v>0</v>
      </c>
      <c r="Y13" s="137" t="str">
        <f t="shared" ref="Y13:Y16" si="7">X13/H13</f>
        <v>#DIV/0!</v>
      </c>
      <c r="Z13" s="142"/>
      <c r="AA13" s="142"/>
      <c r="AB13" s="143"/>
      <c r="AC13" s="144"/>
      <c r="AD13" s="144"/>
    </row>
    <row r="14" ht="110.25" customHeight="1">
      <c r="A14" s="132"/>
      <c r="B14" s="132">
        <v>1.0</v>
      </c>
      <c r="C14" s="133" t="s">
        <v>288</v>
      </c>
      <c r="D14" s="133" t="s">
        <v>289</v>
      </c>
      <c r="E14" s="133" t="s">
        <v>290</v>
      </c>
      <c r="F14" s="133" t="s">
        <v>291</v>
      </c>
      <c r="G14" s="133" t="s">
        <v>292</v>
      </c>
      <c r="H14" s="145">
        <v>15.0</v>
      </c>
      <c r="I14" s="136">
        <f t="shared" ref="I14:I16" si="8">H14*J14</f>
        <v>15</v>
      </c>
      <c r="J14" s="137">
        <v>1.0</v>
      </c>
      <c r="K14" s="138">
        <f t="shared" si="5"/>
        <v>1.25</v>
      </c>
      <c r="L14" s="139">
        <v>0.0</v>
      </c>
      <c r="M14" s="139">
        <v>0.0</v>
      </c>
      <c r="N14" s="139">
        <v>0.0</v>
      </c>
      <c r="O14" s="139">
        <v>0.0</v>
      </c>
      <c r="P14" s="139">
        <v>0.0</v>
      </c>
      <c r="Q14" s="139">
        <v>0.0</v>
      </c>
      <c r="R14" s="139">
        <v>0.0</v>
      </c>
      <c r="S14" s="139">
        <v>0.0</v>
      </c>
      <c r="T14" s="139">
        <v>0.0</v>
      </c>
      <c r="U14" s="139">
        <v>15.0</v>
      </c>
      <c r="V14" s="139">
        <v>0.0</v>
      </c>
      <c r="W14" s="139">
        <v>0.0</v>
      </c>
      <c r="X14" s="140">
        <f t="shared" si="6"/>
        <v>15</v>
      </c>
      <c r="Y14" s="137">
        <f t="shared" si="7"/>
        <v>1</v>
      </c>
      <c r="Z14" s="137"/>
      <c r="AA14" s="137"/>
      <c r="AB14" s="144"/>
      <c r="AC14" s="144"/>
      <c r="AD14" s="144"/>
    </row>
    <row r="15" ht="80.25" customHeight="1">
      <c r="A15" s="132"/>
      <c r="B15" s="132">
        <v>4.0</v>
      </c>
      <c r="C15" s="133" t="s">
        <v>293</v>
      </c>
      <c r="D15" s="133" t="s">
        <v>294</v>
      </c>
      <c r="E15" s="133" t="s">
        <v>295</v>
      </c>
      <c r="F15" s="133" t="s">
        <v>296</v>
      </c>
      <c r="G15" s="133" t="s">
        <v>279</v>
      </c>
      <c r="H15" s="145">
        <v>16.0</v>
      </c>
      <c r="I15" s="136">
        <f t="shared" si="8"/>
        <v>16</v>
      </c>
      <c r="J15" s="137">
        <v>1.0</v>
      </c>
      <c r="K15" s="138">
        <f t="shared" si="5"/>
        <v>1.333333333</v>
      </c>
      <c r="L15" s="139">
        <v>0.0</v>
      </c>
      <c r="M15" s="139">
        <v>5.0</v>
      </c>
      <c r="N15" s="139">
        <v>5.0</v>
      </c>
      <c r="O15" s="139">
        <v>0.0</v>
      </c>
      <c r="P15" s="139">
        <v>0.0</v>
      </c>
      <c r="Q15" s="139">
        <v>0.0</v>
      </c>
      <c r="R15" s="139">
        <v>0.0</v>
      </c>
      <c r="S15" s="139">
        <v>0.0</v>
      </c>
      <c r="T15" s="139">
        <v>0.0</v>
      </c>
      <c r="U15" s="139">
        <v>6.0</v>
      </c>
      <c r="V15" s="139">
        <v>0.0</v>
      </c>
      <c r="W15" s="139">
        <v>0.0</v>
      </c>
      <c r="X15" s="140">
        <f t="shared" si="6"/>
        <v>16</v>
      </c>
      <c r="Y15" s="137">
        <f t="shared" si="7"/>
        <v>1</v>
      </c>
      <c r="Z15" s="142"/>
      <c r="AA15" s="142"/>
      <c r="AB15" s="143"/>
      <c r="AC15" s="144"/>
      <c r="AD15" s="144"/>
    </row>
    <row r="16" ht="69.0" customHeight="1">
      <c r="A16" s="132"/>
      <c r="B16" s="132">
        <v>5.0</v>
      </c>
      <c r="C16" s="133" t="s">
        <v>297</v>
      </c>
      <c r="D16" s="133" t="s">
        <v>298</v>
      </c>
      <c r="E16" s="133" t="s">
        <v>299</v>
      </c>
      <c r="F16" s="133" t="s">
        <v>300</v>
      </c>
      <c r="G16" s="133" t="s">
        <v>301</v>
      </c>
      <c r="H16" s="145">
        <v>3.0</v>
      </c>
      <c r="I16" s="136">
        <f t="shared" si="8"/>
        <v>3</v>
      </c>
      <c r="J16" s="137">
        <v>1.0</v>
      </c>
      <c r="K16" s="138">
        <f t="shared" si="5"/>
        <v>0.25</v>
      </c>
      <c r="L16" s="139">
        <v>0.0</v>
      </c>
      <c r="M16" s="139">
        <v>0.0</v>
      </c>
      <c r="N16" s="139">
        <v>0.0</v>
      </c>
      <c r="O16" s="139">
        <v>0.0</v>
      </c>
      <c r="P16" s="139">
        <v>0.0</v>
      </c>
      <c r="Q16" s="139">
        <v>0.0</v>
      </c>
      <c r="R16" s="139">
        <v>0.0</v>
      </c>
      <c r="S16" s="139">
        <v>0.0</v>
      </c>
      <c r="T16" s="139">
        <v>0.0</v>
      </c>
      <c r="U16" s="139">
        <v>3.0</v>
      </c>
      <c r="V16" s="139">
        <v>0.0</v>
      </c>
      <c r="W16" s="139">
        <v>0.0</v>
      </c>
      <c r="X16" s="140">
        <f t="shared" si="6"/>
        <v>3</v>
      </c>
      <c r="Y16" s="137">
        <f t="shared" si="7"/>
        <v>1</v>
      </c>
      <c r="Z16" s="142"/>
      <c r="AA16" s="142"/>
      <c r="AB16" s="151"/>
      <c r="AC16" s="152" t="s">
        <v>285</v>
      </c>
      <c r="AD16" s="152" t="s">
        <v>286</v>
      </c>
    </row>
    <row r="17" ht="23.25" customHeight="1">
      <c r="A17" s="170"/>
      <c r="B17" s="154" t="s">
        <v>302</v>
      </c>
      <c r="C17" s="9"/>
      <c r="D17" s="171"/>
      <c r="E17" s="171"/>
      <c r="F17" s="171"/>
      <c r="G17" s="171"/>
      <c r="H17" s="155"/>
      <c r="I17" s="155"/>
      <c r="J17" s="171"/>
      <c r="K17" s="158"/>
      <c r="L17" s="159"/>
      <c r="M17" s="159"/>
      <c r="N17" s="159"/>
      <c r="O17" s="159"/>
      <c r="P17" s="159"/>
      <c r="Q17" s="159"/>
      <c r="R17" s="159"/>
      <c r="S17" s="159"/>
      <c r="T17" s="159"/>
      <c r="U17" s="159"/>
      <c r="V17" s="159"/>
      <c r="W17" s="159"/>
      <c r="X17" s="160"/>
      <c r="Y17" s="157"/>
      <c r="Z17" s="172">
        <f>SUM(Y18:Y19)/3</f>
        <v>0.05555555556</v>
      </c>
      <c r="AA17" s="173"/>
      <c r="AB17" s="162"/>
      <c r="AC17" s="144"/>
      <c r="AD17" s="144"/>
    </row>
    <row r="18" ht="45.75" customHeight="1">
      <c r="A18" s="132"/>
      <c r="B18" s="132">
        <v>1.0</v>
      </c>
      <c r="C18" s="133" t="s">
        <v>303</v>
      </c>
      <c r="D18" s="133" t="s">
        <v>304</v>
      </c>
      <c r="E18" s="133" t="s">
        <v>305</v>
      </c>
      <c r="F18" s="133" t="s">
        <v>306</v>
      </c>
      <c r="G18" s="133" t="s">
        <v>307</v>
      </c>
      <c r="H18" s="145">
        <v>21.0</v>
      </c>
      <c r="I18" s="136">
        <f t="shared" ref="I18:I19" si="9">H18*J18</f>
        <v>14.7</v>
      </c>
      <c r="J18" s="137">
        <v>0.7</v>
      </c>
      <c r="K18" s="138">
        <f t="shared" ref="K18:K19" si="10">I18/12</f>
        <v>1.225</v>
      </c>
      <c r="L18" s="139">
        <v>0.0</v>
      </c>
      <c r="M18" s="139">
        <v>0.0</v>
      </c>
      <c r="N18" s="139">
        <v>0.0</v>
      </c>
      <c r="O18" s="139">
        <v>0.0</v>
      </c>
      <c r="P18" s="139">
        <v>0.0</v>
      </c>
      <c r="Q18" s="139">
        <v>0.0</v>
      </c>
      <c r="R18" s="139">
        <v>0.0</v>
      </c>
      <c r="S18" s="139">
        <v>0.0</v>
      </c>
      <c r="T18" s="139">
        <v>0.0</v>
      </c>
      <c r="U18" s="139">
        <v>0.0</v>
      </c>
      <c r="V18" s="139">
        <v>0.0</v>
      </c>
      <c r="W18" s="139">
        <v>0.0</v>
      </c>
      <c r="X18" s="140">
        <f>SUM(L18:W18)</f>
        <v>0</v>
      </c>
      <c r="Y18" s="137">
        <f t="shared" ref="Y18:Y19" si="11">X18/H18</f>
        <v>0</v>
      </c>
      <c r="Z18" s="141"/>
      <c r="AA18" s="142"/>
      <c r="AB18" s="143"/>
      <c r="AC18" s="144"/>
      <c r="AD18" s="144" t="s">
        <v>308</v>
      </c>
    </row>
    <row r="19" ht="192.75" customHeight="1">
      <c r="A19" s="132"/>
      <c r="B19" s="132">
        <v>3.0</v>
      </c>
      <c r="C19" s="133" t="s">
        <v>309</v>
      </c>
      <c r="D19" s="133" t="s">
        <v>310</v>
      </c>
      <c r="E19" s="133" t="s">
        <v>311</v>
      </c>
      <c r="F19" s="133" t="s">
        <v>312</v>
      </c>
      <c r="G19" s="133" t="s">
        <v>307</v>
      </c>
      <c r="H19" s="145">
        <v>21.0</v>
      </c>
      <c r="I19" s="136">
        <f t="shared" si="9"/>
        <v>10.5</v>
      </c>
      <c r="J19" s="137">
        <v>0.5</v>
      </c>
      <c r="K19" s="138">
        <f t="shared" si="10"/>
        <v>0.875</v>
      </c>
      <c r="L19" s="174">
        <v>21.0</v>
      </c>
      <c r="M19" s="174">
        <v>21.0</v>
      </c>
      <c r="N19" s="139">
        <v>0.0</v>
      </c>
      <c r="O19" s="139">
        <v>0.0</v>
      </c>
      <c r="P19" s="139">
        <v>0.0</v>
      </c>
      <c r="Q19" s="139">
        <v>0.0</v>
      </c>
      <c r="R19" s="139">
        <v>0.0</v>
      </c>
      <c r="S19" s="139">
        <v>0.0</v>
      </c>
      <c r="T19" s="139">
        <v>0.0</v>
      </c>
      <c r="U19" s="139">
        <v>0.0</v>
      </c>
      <c r="V19" s="139">
        <v>0.0</v>
      </c>
      <c r="W19" s="139">
        <v>0.0</v>
      </c>
      <c r="X19" s="140">
        <f>SUM(L19:W19)/12</f>
        <v>3.5</v>
      </c>
      <c r="Y19" s="137">
        <f t="shared" si="11"/>
        <v>0.1666666667</v>
      </c>
      <c r="Z19" s="142"/>
      <c r="AA19" s="142"/>
      <c r="AB19" s="151"/>
      <c r="AC19" s="152" t="s">
        <v>313</v>
      </c>
      <c r="AD19" s="144"/>
    </row>
    <row r="20" ht="35.25" customHeight="1">
      <c r="A20" s="175"/>
      <c r="B20" s="176" t="s">
        <v>314</v>
      </c>
      <c r="C20" s="9"/>
      <c r="D20" s="177"/>
      <c r="E20" s="177"/>
      <c r="F20" s="177"/>
      <c r="G20" s="177"/>
      <c r="H20" s="178"/>
      <c r="I20" s="156"/>
      <c r="J20" s="177"/>
      <c r="K20" s="158"/>
      <c r="L20" s="159"/>
      <c r="M20" s="159"/>
      <c r="N20" s="159"/>
      <c r="O20" s="159"/>
      <c r="P20" s="159"/>
      <c r="Q20" s="159"/>
      <c r="R20" s="159"/>
      <c r="S20" s="159"/>
      <c r="T20" s="159"/>
      <c r="U20" s="159"/>
      <c r="V20" s="159"/>
      <c r="W20" s="159"/>
      <c r="X20" s="160"/>
      <c r="Y20" s="157"/>
      <c r="Z20" s="172">
        <f>SUM(Y21:Y23)/3</f>
        <v>0</v>
      </c>
      <c r="AA20" s="173"/>
      <c r="AB20" s="162"/>
      <c r="AC20" s="144"/>
      <c r="AD20" s="144"/>
    </row>
    <row r="21" ht="57.0" customHeight="1">
      <c r="A21" s="132"/>
      <c r="B21" s="132">
        <v>1.0</v>
      </c>
      <c r="C21" s="133" t="s">
        <v>315</v>
      </c>
      <c r="D21" s="133" t="s">
        <v>316</v>
      </c>
      <c r="E21" s="133" t="s">
        <v>317</v>
      </c>
      <c r="F21" s="133" t="s">
        <v>318</v>
      </c>
      <c r="G21" s="133" t="s">
        <v>319</v>
      </c>
      <c r="H21" s="145">
        <v>3.0</v>
      </c>
      <c r="I21" s="136">
        <f t="shared" ref="I21:I22" si="12">H21*J21</f>
        <v>2.1</v>
      </c>
      <c r="J21" s="137">
        <v>0.7</v>
      </c>
      <c r="K21" s="138">
        <f t="shared" ref="K21:K22" si="13">I21/12</f>
        <v>0.175</v>
      </c>
      <c r="L21" s="139">
        <v>0.0</v>
      </c>
      <c r="M21" s="139">
        <v>0.0</v>
      </c>
      <c r="N21" s="139">
        <v>0.0</v>
      </c>
      <c r="O21" s="139">
        <v>0.0</v>
      </c>
      <c r="P21" s="139">
        <v>0.0</v>
      </c>
      <c r="Q21" s="139">
        <v>0.0</v>
      </c>
      <c r="R21" s="139">
        <v>0.0</v>
      </c>
      <c r="S21" s="139">
        <v>0.0</v>
      </c>
      <c r="T21" s="139">
        <v>0.0</v>
      </c>
      <c r="U21" s="139">
        <v>0.0</v>
      </c>
      <c r="V21" s="139">
        <v>0.0</v>
      </c>
      <c r="W21" s="139">
        <v>0.0</v>
      </c>
      <c r="X21" s="140">
        <f t="shared" ref="X21:X22" si="14">SUM(L21:W21)</f>
        <v>0</v>
      </c>
      <c r="Y21" s="137">
        <f t="shared" ref="Y21:Y22" si="15">X21/H21</f>
        <v>0</v>
      </c>
      <c r="Z21" s="137"/>
      <c r="AA21" s="137"/>
      <c r="AB21" s="152"/>
      <c r="AC21" s="152" t="s">
        <v>320</v>
      </c>
      <c r="AD21" s="144"/>
    </row>
    <row r="22" ht="57.75" customHeight="1">
      <c r="A22" s="146"/>
      <c r="B22" s="146">
        <v>4.0</v>
      </c>
      <c r="C22" s="148" t="s">
        <v>321</v>
      </c>
      <c r="D22" s="148" t="s">
        <v>322</v>
      </c>
      <c r="E22" s="148" t="s">
        <v>323</v>
      </c>
      <c r="F22" s="148" t="s">
        <v>318</v>
      </c>
      <c r="G22" s="148" t="s">
        <v>319</v>
      </c>
      <c r="H22" s="149">
        <v>3.0</v>
      </c>
      <c r="I22" s="136">
        <f t="shared" si="12"/>
        <v>3</v>
      </c>
      <c r="J22" s="150">
        <v>1.0</v>
      </c>
      <c r="K22" s="138">
        <f t="shared" si="13"/>
        <v>0.25</v>
      </c>
      <c r="L22" s="139">
        <v>0.0</v>
      </c>
      <c r="M22" s="139">
        <v>0.0</v>
      </c>
      <c r="N22" s="139">
        <v>0.0</v>
      </c>
      <c r="O22" s="139">
        <v>0.0</v>
      </c>
      <c r="P22" s="139">
        <v>0.0</v>
      </c>
      <c r="Q22" s="139">
        <v>0.0</v>
      </c>
      <c r="R22" s="139">
        <v>0.0</v>
      </c>
      <c r="S22" s="139">
        <v>0.0</v>
      </c>
      <c r="T22" s="139">
        <v>0.0</v>
      </c>
      <c r="U22" s="139">
        <v>0.0</v>
      </c>
      <c r="V22" s="139">
        <v>0.0</v>
      </c>
      <c r="W22" s="139">
        <v>0.0</v>
      </c>
      <c r="X22" s="140">
        <f t="shared" si="14"/>
        <v>0</v>
      </c>
      <c r="Y22" s="137">
        <f t="shared" si="15"/>
        <v>0</v>
      </c>
      <c r="Z22" s="179"/>
      <c r="AA22" s="179"/>
      <c r="AB22" s="180"/>
      <c r="AC22" s="144"/>
      <c r="AD22" s="144"/>
    </row>
    <row r="23" ht="22.5" customHeight="1">
      <c r="A23" s="170"/>
      <c r="B23" s="181" t="s">
        <v>324</v>
      </c>
      <c r="C23" s="8"/>
      <c r="D23" s="8"/>
      <c r="E23" s="9"/>
      <c r="F23" s="156"/>
      <c r="G23" s="156"/>
      <c r="H23" s="156"/>
      <c r="I23" s="156"/>
      <c r="J23" s="156"/>
      <c r="K23" s="156"/>
      <c r="L23" s="159"/>
      <c r="M23" s="159"/>
      <c r="N23" s="159"/>
      <c r="O23" s="159"/>
      <c r="P23" s="159"/>
      <c r="Q23" s="159"/>
      <c r="R23" s="159"/>
      <c r="S23" s="159"/>
      <c r="T23" s="159"/>
      <c r="U23" s="159"/>
      <c r="V23" s="159"/>
      <c r="W23" s="159"/>
      <c r="X23" s="160"/>
      <c r="Y23" s="157"/>
      <c r="Z23" s="172">
        <f>SUM(Y24:Y26)/3</f>
        <v>0.1111111111</v>
      </c>
      <c r="AA23" s="173"/>
      <c r="AB23" s="162"/>
      <c r="AC23" s="144"/>
      <c r="AD23" s="144"/>
    </row>
    <row r="24" ht="81.75" customHeight="1">
      <c r="A24" s="182"/>
      <c r="B24" s="132">
        <v>1.0</v>
      </c>
      <c r="C24" s="183" t="s">
        <v>325</v>
      </c>
      <c r="D24" s="133" t="s">
        <v>326</v>
      </c>
      <c r="E24" s="133" t="s">
        <v>327</v>
      </c>
      <c r="F24" s="133" t="s">
        <v>328</v>
      </c>
      <c r="G24" s="133" t="s">
        <v>292</v>
      </c>
      <c r="H24" s="145">
        <v>12.0</v>
      </c>
      <c r="I24" s="136">
        <f t="shared" ref="I24:I27" si="16">H24*J24</f>
        <v>12</v>
      </c>
      <c r="J24" s="137">
        <v>1.0</v>
      </c>
      <c r="K24" s="184">
        <f t="shared" ref="K24:K27" si="17">I24/12</f>
        <v>1</v>
      </c>
      <c r="L24" s="174">
        <v>1.0</v>
      </c>
      <c r="M24" s="174">
        <v>1.0</v>
      </c>
      <c r="N24" s="139">
        <v>0.0</v>
      </c>
      <c r="O24" s="139">
        <v>0.0</v>
      </c>
      <c r="P24" s="139">
        <v>0.0</v>
      </c>
      <c r="Q24" s="139">
        <v>0.0</v>
      </c>
      <c r="R24" s="139">
        <v>0.0</v>
      </c>
      <c r="S24" s="139">
        <v>0.0</v>
      </c>
      <c r="T24" s="139">
        <v>0.0</v>
      </c>
      <c r="U24" s="139">
        <v>0.0</v>
      </c>
      <c r="V24" s="139">
        <v>0.0</v>
      </c>
      <c r="W24" s="139">
        <v>0.0</v>
      </c>
      <c r="X24" s="140">
        <f t="shared" ref="X24:X27" si="18">SUM(L24:W24)</f>
        <v>2</v>
      </c>
      <c r="Y24" s="137">
        <f t="shared" ref="Y24:Y27" si="19">X24/H24</f>
        <v>0.1666666667</v>
      </c>
      <c r="Z24" s="137"/>
      <c r="AA24" s="137"/>
      <c r="AB24" s="144"/>
      <c r="AC24" s="144"/>
      <c r="AD24" s="144"/>
    </row>
    <row r="25" ht="72.75" customHeight="1">
      <c r="A25" s="182"/>
      <c r="B25" s="132">
        <v>2.0</v>
      </c>
      <c r="C25" s="133" t="s">
        <v>329</v>
      </c>
      <c r="D25" s="133" t="s">
        <v>330</v>
      </c>
      <c r="E25" s="133" t="s">
        <v>331</v>
      </c>
      <c r="F25" s="133" t="s">
        <v>332</v>
      </c>
      <c r="G25" s="133" t="s">
        <v>333</v>
      </c>
      <c r="H25" s="145">
        <v>12.0</v>
      </c>
      <c r="I25" s="136">
        <f t="shared" si="16"/>
        <v>12</v>
      </c>
      <c r="J25" s="137">
        <v>1.0</v>
      </c>
      <c r="K25" s="184">
        <f t="shared" si="17"/>
        <v>1</v>
      </c>
      <c r="L25" s="174">
        <v>1.0</v>
      </c>
      <c r="M25" s="174">
        <v>1.0</v>
      </c>
      <c r="N25" s="139">
        <v>0.0</v>
      </c>
      <c r="O25" s="139">
        <v>0.0</v>
      </c>
      <c r="P25" s="139">
        <v>0.0</v>
      </c>
      <c r="Q25" s="139">
        <v>0.0</v>
      </c>
      <c r="R25" s="139">
        <v>0.0</v>
      </c>
      <c r="S25" s="139">
        <v>0.0</v>
      </c>
      <c r="T25" s="139">
        <v>0.0</v>
      </c>
      <c r="U25" s="139">
        <v>0.0</v>
      </c>
      <c r="V25" s="139">
        <v>0.0</v>
      </c>
      <c r="W25" s="139">
        <v>0.0</v>
      </c>
      <c r="X25" s="140">
        <f t="shared" si="18"/>
        <v>2</v>
      </c>
      <c r="Y25" s="137">
        <f t="shared" si="19"/>
        <v>0.1666666667</v>
      </c>
      <c r="Z25" s="142"/>
      <c r="AA25" s="142"/>
      <c r="AB25" s="143"/>
      <c r="AC25" s="144"/>
      <c r="AD25" s="144"/>
    </row>
    <row r="26" ht="90.75" customHeight="1">
      <c r="A26" s="182"/>
      <c r="B26" s="132">
        <v>3.0</v>
      </c>
      <c r="C26" s="133" t="s">
        <v>334</v>
      </c>
      <c r="D26" s="133" t="s">
        <v>335</v>
      </c>
      <c r="E26" s="133" t="s">
        <v>336</v>
      </c>
      <c r="F26" s="133" t="s">
        <v>337</v>
      </c>
      <c r="G26" s="133" t="s">
        <v>338</v>
      </c>
      <c r="H26" s="145">
        <v>3.0</v>
      </c>
      <c r="I26" s="136">
        <f t="shared" si="16"/>
        <v>3</v>
      </c>
      <c r="J26" s="137">
        <v>1.0</v>
      </c>
      <c r="K26" s="184">
        <f t="shared" si="17"/>
        <v>0.25</v>
      </c>
      <c r="L26" s="139">
        <v>0.0</v>
      </c>
      <c r="M26" s="139">
        <v>0.0</v>
      </c>
      <c r="N26" s="139">
        <v>0.0</v>
      </c>
      <c r="O26" s="139">
        <v>0.0</v>
      </c>
      <c r="P26" s="139">
        <v>0.0</v>
      </c>
      <c r="Q26" s="139">
        <v>0.0</v>
      </c>
      <c r="R26" s="139">
        <v>0.0</v>
      </c>
      <c r="S26" s="139">
        <v>0.0</v>
      </c>
      <c r="T26" s="139">
        <v>0.0</v>
      </c>
      <c r="U26" s="139">
        <v>0.0</v>
      </c>
      <c r="V26" s="139">
        <v>0.0</v>
      </c>
      <c r="W26" s="139">
        <v>0.0</v>
      </c>
      <c r="X26" s="140">
        <f t="shared" si="18"/>
        <v>0</v>
      </c>
      <c r="Y26" s="137">
        <f t="shared" si="19"/>
        <v>0</v>
      </c>
      <c r="Z26" s="142"/>
      <c r="AA26" s="142"/>
      <c r="AB26" s="143"/>
      <c r="AC26" s="144"/>
      <c r="AD26" s="144"/>
    </row>
    <row r="27" ht="80.25" customHeight="1">
      <c r="A27" s="11"/>
      <c r="B27" s="132">
        <v>4.0</v>
      </c>
      <c r="C27" s="133" t="s">
        <v>339</v>
      </c>
      <c r="D27" s="133" t="s">
        <v>340</v>
      </c>
      <c r="E27" s="133" t="s">
        <v>341</v>
      </c>
      <c r="F27" s="134" t="s">
        <v>342</v>
      </c>
      <c r="G27" s="148" t="s">
        <v>292</v>
      </c>
      <c r="H27" s="185">
        <v>0.0</v>
      </c>
      <c r="I27" s="136">
        <f t="shared" si="16"/>
        <v>0</v>
      </c>
      <c r="J27" s="137">
        <v>0.2</v>
      </c>
      <c r="K27" s="184">
        <f t="shared" si="17"/>
        <v>0</v>
      </c>
      <c r="L27" s="139">
        <v>0.0</v>
      </c>
      <c r="M27" s="139">
        <v>0.0</v>
      </c>
      <c r="N27" s="139">
        <v>0.0</v>
      </c>
      <c r="O27" s="139">
        <v>0.0</v>
      </c>
      <c r="P27" s="139">
        <v>0.0</v>
      </c>
      <c r="Q27" s="139">
        <v>0.0</v>
      </c>
      <c r="R27" s="139">
        <v>0.0</v>
      </c>
      <c r="S27" s="139">
        <v>0.0</v>
      </c>
      <c r="T27" s="139">
        <v>0.0</v>
      </c>
      <c r="U27" s="139">
        <v>0.0</v>
      </c>
      <c r="V27" s="139">
        <v>0.0</v>
      </c>
      <c r="W27" s="139">
        <v>0.0</v>
      </c>
      <c r="X27" s="140">
        <f t="shared" si="18"/>
        <v>0</v>
      </c>
      <c r="Y27" s="137" t="str">
        <f t="shared" si="19"/>
        <v>#DIV/0!</v>
      </c>
      <c r="Z27" s="142"/>
      <c r="AA27" s="142"/>
      <c r="AB27" s="143" t="s">
        <v>343</v>
      </c>
      <c r="AC27" s="144"/>
      <c r="AD27" s="144"/>
    </row>
    <row r="28" ht="32.25" customHeight="1">
      <c r="A28" s="186" t="s">
        <v>344</v>
      </c>
      <c r="B28" s="187" t="s">
        <v>345</v>
      </c>
      <c r="C28" s="9"/>
      <c r="D28" s="188"/>
      <c r="E28" s="188"/>
      <c r="F28" s="188"/>
      <c r="G28" s="189"/>
      <c r="H28" s="189"/>
      <c r="I28" s="189"/>
      <c r="J28" s="189"/>
      <c r="K28" s="190"/>
      <c r="L28" s="190"/>
      <c r="M28" s="190"/>
      <c r="N28" s="190"/>
      <c r="O28" s="190"/>
      <c r="P28" s="190"/>
      <c r="Q28" s="190"/>
      <c r="R28" s="190"/>
      <c r="S28" s="190"/>
      <c r="T28" s="190"/>
      <c r="U28" s="190"/>
      <c r="V28" s="190"/>
      <c r="W28" s="190"/>
      <c r="X28" s="190"/>
      <c r="Y28" s="191"/>
      <c r="Z28" s="192">
        <f>(Z29+Z33+Z36+Z39+Z42+Z46)/6</f>
        <v>0</v>
      </c>
      <c r="AA28" s="192"/>
      <c r="AB28" s="193"/>
      <c r="AC28" s="113"/>
      <c r="AD28" s="113"/>
    </row>
    <row r="29" ht="27.75" customHeight="1">
      <c r="A29" s="194"/>
      <c r="B29" s="195" t="s">
        <v>346</v>
      </c>
      <c r="C29" s="9"/>
      <c r="D29" s="196"/>
      <c r="E29" s="8"/>
      <c r="F29" s="8"/>
      <c r="G29" s="8"/>
      <c r="H29" s="8"/>
      <c r="I29" s="8"/>
      <c r="J29" s="8"/>
      <c r="K29" s="8"/>
      <c r="L29" s="8"/>
      <c r="M29" s="8"/>
      <c r="N29" s="8"/>
      <c r="O29" s="8"/>
      <c r="P29" s="8"/>
      <c r="Q29" s="8"/>
      <c r="R29" s="8"/>
      <c r="S29" s="8"/>
      <c r="T29" s="8"/>
      <c r="U29" s="8"/>
      <c r="V29" s="8"/>
      <c r="W29" s="8"/>
      <c r="X29" s="47"/>
      <c r="Y29" s="197"/>
      <c r="Z29" s="172">
        <f>SUM(Y30:Y32)/3</f>
        <v>0</v>
      </c>
      <c r="AA29" s="173"/>
      <c r="AB29" s="198"/>
      <c r="AC29" s="113"/>
      <c r="AD29" s="113"/>
    </row>
    <row r="30" ht="197.25" customHeight="1">
      <c r="A30" s="199"/>
      <c r="B30" s="200">
        <v>1.0</v>
      </c>
      <c r="C30" s="201" t="s">
        <v>347</v>
      </c>
      <c r="D30" s="202" t="s">
        <v>348</v>
      </c>
      <c r="E30" s="201" t="s">
        <v>349</v>
      </c>
      <c r="F30" s="201" t="s">
        <v>350</v>
      </c>
      <c r="G30" s="148" t="s">
        <v>351</v>
      </c>
      <c r="H30" s="203">
        <v>3.0</v>
      </c>
      <c r="I30" s="204">
        <v>3.0</v>
      </c>
      <c r="J30" s="205">
        <v>0.15</v>
      </c>
      <c r="K30" s="206">
        <f t="shared" ref="K30:K32" si="20">I30/12</f>
        <v>0.25</v>
      </c>
      <c r="L30" s="207">
        <v>0.0</v>
      </c>
      <c r="M30" s="207">
        <v>0.0</v>
      </c>
      <c r="N30" s="207">
        <v>0.0</v>
      </c>
      <c r="O30" s="207">
        <v>0.0</v>
      </c>
      <c r="P30" s="207">
        <v>0.0</v>
      </c>
      <c r="Q30" s="207">
        <v>0.0</v>
      </c>
      <c r="R30" s="207">
        <v>0.0</v>
      </c>
      <c r="S30" s="207">
        <v>0.0</v>
      </c>
      <c r="T30" s="207">
        <v>0.0</v>
      </c>
      <c r="U30" s="207">
        <v>0.0</v>
      </c>
      <c r="V30" s="207">
        <v>0.0</v>
      </c>
      <c r="W30" s="207">
        <v>0.0</v>
      </c>
      <c r="X30" s="208">
        <f t="shared" ref="X30:X32" si="21">SUM(L30:W30)</f>
        <v>0</v>
      </c>
      <c r="Y30" s="137">
        <f t="shared" ref="Y30:Y32" si="22">X30/I30</f>
        <v>0</v>
      </c>
      <c r="Z30" s="209"/>
      <c r="AA30" s="209"/>
      <c r="AB30" s="210"/>
      <c r="AC30" s="210"/>
      <c r="AD30" s="210"/>
    </row>
    <row r="31" ht="135.75" customHeight="1">
      <c r="A31" s="199"/>
      <c r="B31" s="199">
        <v>2.0</v>
      </c>
      <c r="C31" s="201" t="s">
        <v>352</v>
      </c>
      <c r="D31" s="202" t="s">
        <v>353</v>
      </c>
      <c r="E31" s="201" t="s">
        <v>354</v>
      </c>
      <c r="F31" s="201" t="s">
        <v>355</v>
      </c>
      <c r="G31" s="133" t="s">
        <v>351</v>
      </c>
      <c r="H31" s="203">
        <v>3.0</v>
      </c>
      <c r="I31" s="204">
        <v>3.0</v>
      </c>
      <c r="J31" s="205">
        <v>0.83</v>
      </c>
      <c r="K31" s="211">
        <f t="shared" si="20"/>
        <v>0.25</v>
      </c>
      <c r="L31" s="207">
        <v>0.0</v>
      </c>
      <c r="M31" s="207">
        <v>0.0</v>
      </c>
      <c r="N31" s="207">
        <v>0.0</v>
      </c>
      <c r="O31" s="207">
        <v>0.0</v>
      </c>
      <c r="P31" s="207">
        <v>0.0</v>
      </c>
      <c r="Q31" s="207">
        <v>0.0</v>
      </c>
      <c r="R31" s="207">
        <v>0.0</v>
      </c>
      <c r="S31" s="207">
        <v>0.0</v>
      </c>
      <c r="T31" s="207">
        <v>0.0</v>
      </c>
      <c r="U31" s="207">
        <v>0.0</v>
      </c>
      <c r="V31" s="207">
        <v>0.0</v>
      </c>
      <c r="W31" s="207">
        <v>0.0</v>
      </c>
      <c r="X31" s="208">
        <f t="shared" si="21"/>
        <v>0</v>
      </c>
      <c r="Y31" s="137">
        <f t="shared" si="22"/>
        <v>0</v>
      </c>
      <c r="Z31" s="209"/>
      <c r="AA31" s="209"/>
      <c r="AB31" s="210"/>
      <c r="AC31" s="210"/>
      <c r="AD31" s="210"/>
    </row>
    <row r="32" ht="103.5" customHeight="1">
      <c r="A32" s="199"/>
      <c r="B32" s="199">
        <v>3.0</v>
      </c>
      <c r="C32" s="183" t="s">
        <v>356</v>
      </c>
      <c r="D32" s="202" t="s">
        <v>357</v>
      </c>
      <c r="E32" s="201" t="s">
        <v>358</v>
      </c>
      <c r="F32" s="201" t="s">
        <v>359</v>
      </c>
      <c r="G32" s="133" t="s">
        <v>360</v>
      </c>
      <c r="H32" s="203">
        <v>5214.0</v>
      </c>
      <c r="I32" s="204">
        <f>H32*J32</f>
        <v>4431.9</v>
      </c>
      <c r="J32" s="212">
        <v>0.85</v>
      </c>
      <c r="K32" s="211">
        <f t="shared" si="20"/>
        <v>369.325</v>
      </c>
      <c r="L32" s="207">
        <v>0.0</v>
      </c>
      <c r="M32" s="207">
        <v>0.0</v>
      </c>
      <c r="N32" s="207">
        <v>0.0</v>
      </c>
      <c r="O32" s="207">
        <v>0.0</v>
      </c>
      <c r="P32" s="207">
        <v>0.0</v>
      </c>
      <c r="Q32" s="207">
        <v>0.0</v>
      </c>
      <c r="R32" s="207">
        <v>0.0</v>
      </c>
      <c r="S32" s="207">
        <v>0.0</v>
      </c>
      <c r="T32" s="207">
        <v>0.0</v>
      </c>
      <c r="U32" s="207">
        <v>0.0</v>
      </c>
      <c r="V32" s="207">
        <v>0.0</v>
      </c>
      <c r="W32" s="207">
        <v>0.0</v>
      </c>
      <c r="X32" s="208">
        <f t="shared" si="21"/>
        <v>0</v>
      </c>
      <c r="Y32" s="137">
        <f t="shared" si="22"/>
        <v>0</v>
      </c>
      <c r="Z32" s="209"/>
      <c r="AA32" s="209"/>
      <c r="AB32" s="210"/>
      <c r="AC32" s="210"/>
      <c r="AD32" s="210"/>
    </row>
    <row r="33" ht="30.0" customHeight="1">
      <c r="A33" s="199"/>
      <c r="B33" s="181" t="s">
        <v>361</v>
      </c>
      <c r="C33" s="8"/>
      <c r="D33" s="9"/>
      <c r="E33" s="213"/>
      <c r="F33" s="213"/>
      <c r="G33" s="214"/>
      <c r="H33" s="215"/>
      <c r="I33" s="216"/>
      <c r="J33" s="217"/>
      <c r="K33" s="218"/>
      <c r="L33" s="219"/>
      <c r="M33" s="219"/>
      <c r="N33" s="219"/>
      <c r="O33" s="219"/>
      <c r="P33" s="219"/>
      <c r="Q33" s="219"/>
      <c r="R33" s="219"/>
      <c r="S33" s="219"/>
      <c r="T33" s="219"/>
      <c r="U33" s="219"/>
      <c r="V33" s="219"/>
      <c r="W33" s="219"/>
      <c r="X33" s="220"/>
      <c r="Y33" s="221"/>
      <c r="Z33" s="172">
        <f>SUM(Y34:Y35)/2</f>
        <v>0</v>
      </c>
      <c r="AA33" s="173"/>
      <c r="AB33" s="222"/>
      <c r="AC33" s="210"/>
      <c r="AD33" s="210"/>
    </row>
    <row r="34" ht="162.0" customHeight="1">
      <c r="A34" s="199"/>
      <c r="B34" s="199">
        <v>1.0</v>
      </c>
      <c r="C34" s="183" t="s">
        <v>362</v>
      </c>
      <c r="D34" s="223" t="s">
        <v>363</v>
      </c>
      <c r="E34" s="183" t="s">
        <v>364</v>
      </c>
      <c r="F34" s="183" t="s">
        <v>365</v>
      </c>
      <c r="G34" s="133" t="s">
        <v>366</v>
      </c>
      <c r="H34" s="152">
        <v>53.0</v>
      </c>
      <c r="I34" s="204">
        <f t="shared" ref="I34:I35" si="23">H34*J34</f>
        <v>42.4</v>
      </c>
      <c r="J34" s="212">
        <v>0.8</v>
      </c>
      <c r="K34" s="206">
        <f t="shared" ref="K34:K35" si="24">I34/12</f>
        <v>3.533333333</v>
      </c>
      <c r="L34" s="207">
        <v>0.0</v>
      </c>
      <c r="M34" s="207">
        <v>0.0</v>
      </c>
      <c r="N34" s="224">
        <v>0.0</v>
      </c>
      <c r="O34" s="207">
        <v>0.0</v>
      </c>
      <c r="P34" s="207">
        <v>0.0</v>
      </c>
      <c r="Q34" s="207">
        <v>0.0</v>
      </c>
      <c r="R34" s="207">
        <v>0.0</v>
      </c>
      <c r="S34" s="207">
        <v>0.0</v>
      </c>
      <c r="T34" s="207">
        <v>0.0</v>
      </c>
      <c r="U34" s="207">
        <v>0.0</v>
      </c>
      <c r="V34" s="207">
        <v>0.0</v>
      </c>
      <c r="W34" s="207">
        <v>0.0</v>
      </c>
      <c r="X34" s="208">
        <f t="shared" ref="X34:X35" si="25">SUM(L34:W34)</f>
        <v>0</v>
      </c>
      <c r="Y34" s="137">
        <f t="shared" ref="Y34:Y35" si="26">X34/I34</f>
        <v>0</v>
      </c>
      <c r="Z34" s="209"/>
      <c r="AA34" s="209"/>
      <c r="AB34" s="210"/>
      <c r="AC34" s="210"/>
      <c r="AD34" s="210"/>
    </row>
    <row r="35" ht="153.0" customHeight="1">
      <c r="A35" s="199"/>
      <c r="B35" s="199">
        <v>2.0</v>
      </c>
      <c r="C35" s="183" t="s">
        <v>367</v>
      </c>
      <c r="D35" s="223" t="s">
        <v>368</v>
      </c>
      <c r="E35" s="183" t="s">
        <v>369</v>
      </c>
      <c r="F35" s="183" t="s">
        <v>370</v>
      </c>
      <c r="G35" s="133" t="s">
        <v>366</v>
      </c>
      <c r="H35" s="152">
        <v>53.0</v>
      </c>
      <c r="I35" s="204">
        <f t="shared" si="23"/>
        <v>45.05</v>
      </c>
      <c r="J35" s="212">
        <v>0.85</v>
      </c>
      <c r="K35" s="206">
        <f t="shared" si="24"/>
        <v>3.754166667</v>
      </c>
      <c r="L35" s="207">
        <v>0.0</v>
      </c>
      <c r="M35" s="207">
        <v>0.0</v>
      </c>
      <c r="N35" s="207">
        <v>0.0</v>
      </c>
      <c r="O35" s="207">
        <v>0.0</v>
      </c>
      <c r="P35" s="207">
        <v>0.0</v>
      </c>
      <c r="Q35" s="207">
        <v>0.0</v>
      </c>
      <c r="R35" s="207">
        <v>0.0</v>
      </c>
      <c r="S35" s="207">
        <v>0.0</v>
      </c>
      <c r="T35" s="207">
        <v>0.0</v>
      </c>
      <c r="U35" s="207">
        <v>0.0</v>
      </c>
      <c r="V35" s="207">
        <v>0.0</v>
      </c>
      <c r="W35" s="207">
        <v>0.0</v>
      </c>
      <c r="X35" s="208">
        <f t="shared" si="25"/>
        <v>0</v>
      </c>
      <c r="Y35" s="137">
        <f t="shared" si="26"/>
        <v>0</v>
      </c>
      <c r="Z35" s="209"/>
      <c r="AA35" s="209"/>
      <c r="AB35" s="210"/>
      <c r="AC35" s="210"/>
      <c r="AD35" s="210"/>
    </row>
    <row r="36" ht="21.75" customHeight="1">
      <c r="A36" s="199"/>
      <c r="B36" s="181" t="s">
        <v>371</v>
      </c>
      <c r="C36" s="8"/>
      <c r="D36" s="8"/>
      <c r="E36" s="9"/>
      <c r="F36" s="225"/>
      <c r="G36" s="214"/>
      <c r="H36" s="215"/>
      <c r="I36" s="216"/>
      <c r="J36" s="217"/>
      <c r="K36" s="226"/>
      <c r="L36" s="221"/>
      <c r="M36" s="221"/>
      <c r="N36" s="221"/>
      <c r="O36" s="221"/>
      <c r="P36" s="221"/>
      <c r="Q36" s="221"/>
      <c r="R36" s="221"/>
      <c r="S36" s="221"/>
      <c r="T36" s="221"/>
      <c r="U36" s="221"/>
      <c r="V36" s="221"/>
      <c r="W36" s="221"/>
      <c r="X36" s="221"/>
      <c r="Y36" s="221"/>
      <c r="Z36" s="172">
        <f>SUM(Y37:Y38)/2</f>
        <v>0</v>
      </c>
      <c r="AA36" s="173"/>
      <c r="AB36" s="222"/>
      <c r="AC36" s="210"/>
      <c r="AD36" s="210"/>
    </row>
    <row r="37" ht="120.75" customHeight="1">
      <c r="A37" s="200"/>
      <c r="B37" s="200">
        <v>1.0</v>
      </c>
      <c r="C37" s="183" t="s">
        <v>372</v>
      </c>
      <c r="D37" s="223" t="s">
        <v>373</v>
      </c>
      <c r="E37" s="183" t="s">
        <v>374</v>
      </c>
      <c r="F37" s="183" t="s">
        <v>375</v>
      </c>
      <c r="G37" s="148" t="s">
        <v>376</v>
      </c>
      <c r="H37" s="203">
        <v>5214.0</v>
      </c>
      <c r="I37" s="204">
        <f t="shared" ref="I37:I38" si="27">H37*J37</f>
        <v>4564.857</v>
      </c>
      <c r="J37" s="227">
        <v>0.8755</v>
      </c>
      <c r="K37" s="206">
        <f t="shared" ref="K37:K38" si="28">I37/12</f>
        <v>380.40475</v>
      </c>
      <c r="L37" s="207">
        <v>0.0</v>
      </c>
      <c r="M37" s="207">
        <v>0.0</v>
      </c>
      <c r="N37" s="207">
        <v>0.0</v>
      </c>
      <c r="O37" s="207">
        <v>0.0</v>
      </c>
      <c r="P37" s="207">
        <v>0.0</v>
      </c>
      <c r="Q37" s="207">
        <v>0.0</v>
      </c>
      <c r="R37" s="207">
        <v>0.0</v>
      </c>
      <c r="S37" s="207">
        <v>0.0</v>
      </c>
      <c r="T37" s="207">
        <v>0.0</v>
      </c>
      <c r="U37" s="207">
        <v>0.0</v>
      </c>
      <c r="V37" s="207">
        <v>0.0</v>
      </c>
      <c r="W37" s="207">
        <v>0.0</v>
      </c>
      <c r="X37" s="208">
        <f t="shared" ref="X37:X38" si="29">SUM(L37:W37)</f>
        <v>0</v>
      </c>
      <c r="Y37" s="137">
        <f t="shared" ref="Y37:Y38" si="30">X37/I37</f>
        <v>0</v>
      </c>
      <c r="Z37" s="209"/>
      <c r="AA37" s="209"/>
      <c r="AB37" s="210"/>
      <c r="AC37" s="210"/>
      <c r="AD37" s="210"/>
    </row>
    <row r="38" ht="106.5" customHeight="1">
      <c r="A38" s="199"/>
      <c r="B38" s="199">
        <v>2.0</v>
      </c>
      <c r="C38" s="183" t="s">
        <v>377</v>
      </c>
      <c r="D38" s="223" t="s">
        <v>378</v>
      </c>
      <c r="E38" s="183" t="s">
        <v>379</v>
      </c>
      <c r="F38" s="183" t="s">
        <v>380</v>
      </c>
      <c r="G38" s="133" t="s">
        <v>376</v>
      </c>
      <c r="H38" s="203">
        <v>5214.0</v>
      </c>
      <c r="I38" s="204">
        <f t="shared" si="27"/>
        <v>3180.54</v>
      </c>
      <c r="J38" s="212">
        <v>0.61</v>
      </c>
      <c r="K38" s="206">
        <f t="shared" si="28"/>
        <v>265.045</v>
      </c>
      <c r="L38" s="207">
        <v>0.0</v>
      </c>
      <c r="M38" s="207">
        <v>0.0</v>
      </c>
      <c r="N38" s="207">
        <v>0.0</v>
      </c>
      <c r="O38" s="207">
        <v>0.0</v>
      </c>
      <c r="P38" s="207">
        <v>0.0</v>
      </c>
      <c r="Q38" s="207">
        <v>0.0</v>
      </c>
      <c r="R38" s="207">
        <v>0.0</v>
      </c>
      <c r="S38" s="207">
        <v>0.0</v>
      </c>
      <c r="T38" s="207">
        <v>0.0</v>
      </c>
      <c r="U38" s="207">
        <v>0.0</v>
      </c>
      <c r="V38" s="207">
        <v>0.0</v>
      </c>
      <c r="W38" s="207">
        <v>0.0</v>
      </c>
      <c r="X38" s="139">
        <f t="shared" si="29"/>
        <v>0</v>
      </c>
      <c r="Y38" s="137">
        <f t="shared" si="30"/>
        <v>0</v>
      </c>
      <c r="Z38" s="209"/>
      <c r="AA38" s="209"/>
      <c r="AB38" s="210"/>
      <c r="AC38" s="210"/>
      <c r="AD38" s="210"/>
    </row>
    <row r="39" ht="24.75" customHeight="1">
      <c r="A39" s="199"/>
      <c r="B39" s="181" t="s">
        <v>381</v>
      </c>
      <c r="C39" s="8"/>
      <c r="D39" s="47"/>
      <c r="E39" s="228"/>
      <c r="F39" s="225"/>
      <c r="G39" s="214"/>
      <c r="H39" s="215"/>
      <c r="I39" s="216"/>
      <c r="J39" s="216"/>
      <c r="K39" s="226"/>
      <c r="L39" s="220"/>
      <c r="M39" s="220"/>
      <c r="N39" s="220"/>
      <c r="O39" s="220"/>
      <c r="P39" s="220"/>
      <c r="Q39" s="220"/>
      <c r="R39" s="220"/>
      <c r="S39" s="220"/>
      <c r="T39" s="220"/>
      <c r="U39" s="220"/>
      <c r="V39" s="220"/>
      <c r="W39" s="220"/>
      <c r="X39" s="220"/>
      <c r="Y39" s="221"/>
      <c r="Z39" s="172">
        <f>SUM(Y40:Y41)/2</f>
        <v>0</v>
      </c>
      <c r="AA39" s="173"/>
      <c r="AB39" s="222"/>
      <c r="AC39" s="210"/>
      <c r="AD39" s="210"/>
    </row>
    <row r="40" ht="99.0" customHeight="1">
      <c r="A40" s="229"/>
      <c r="B40" s="229">
        <v>1.0</v>
      </c>
      <c r="C40" s="183" t="s">
        <v>382</v>
      </c>
      <c r="D40" s="223" t="s">
        <v>383</v>
      </c>
      <c r="E40" s="183" t="s">
        <v>384</v>
      </c>
      <c r="F40" s="183" t="s">
        <v>385</v>
      </c>
      <c r="G40" s="230" t="s">
        <v>386</v>
      </c>
      <c r="H40" s="152">
        <v>22.0</v>
      </c>
      <c r="I40" s="204">
        <f t="shared" ref="I40:I41" si="31">H40*J40</f>
        <v>19.14</v>
      </c>
      <c r="J40" s="231">
        <v>0.87</v>
      </c>
      <c r="K40" s="206">
        <f t="shared" ref="K40:K41" si="32">I40/12</f>
        <v>1.595</v>
      </c>
      <c r="L40" s="207">
        <v>0.0</v>
      </c>
      <c r="M40" s="207">
        <v>0.0</v>
      </c>
      <c r="N40" s="207">
        <v>0.0</v>
      </c>
      <c r="O40" s="207">
        <v>0.0</v>
      </c>
      <c r="P40" s="207">
        <v>0.0</v>
      </c>
      <c r="Q40" s="207">
        <v>0.0</v>
      </c>
      <c r="R40" s="207">
        <v>0.0</v>
      </c>
      <c r="S40" s="207">
        <v>0.0</v>
      </c>
      <c r="T40" s="207">
        <v>0.0</v>
      </c>
      <c r="U40" s="207">
        <v>0.0</v>
      </c>
      <c r="V40" s="207">
        <v>0.0</v>
      </c>
      <c r="W40" s="207">
        <v>0.0</v>
      </c>
      <c r="X40" s="139">
        <f t="shared" ref="X40:X41" si="33">SUM(L40:W40)</f>
        <v>0</v>
      </c>
      <c r="Y40" s="137">
        <f t="shared" ref="Y40:Y41" si="34">X40/I40</f>
        <v>0</v>
      </c>
      <c r="Z40" s="209"/>
      <c r="AA40" s="209"/>
      <c r="AB40" s="210"/>
      <c r="AC40" s="210"/>
      <c r="AD40" s="210"/>
    </row>
    <row r="41" ht="124.5" customHeight="1">
      <c r="A41" s="229"/>
      <c r="B41" s="229">
        <v>2.0</v>
      </c>
      <c r="C41" s="183" t="s">
        <v>387</v>
      </c>
      <c r="D41" s="223" t="s">
        <v>388</v>
      </c>
      <c r="E41" s="183" t="s">
        <v>389</v>
      </c>
      <c r="F41" s="183" t="s">
        <v>389</v>
      </c>
      <c r="G41" s="230" t="s">
        <v>386</v>
      </c>
      <c r="H41" s="152">
        <v>22.0</v>
      </c>
      <c r="I41" s="204">
        <f t="shared" si="31"/>
        <v>12.98</v>
      </c>
      <c r="J41" s="231">
        <v>0.59</v>
      </c>
      <c r="K41" s="206">
        <f t="shared" si="32"/>
        <v>1.081666667</v>
      </c>
      <c r="L41" s="207">
        <v>0.0</v>
      </c>
      <c r="M41" s="207">
        <v>0.0</v>
      </c>
      <c r="N41" s="207">
        <v>0.0</v>
      </c>
      <c r="O41" s="207">
        <v>0.0</v>
      </c>
      <c r="P41" s="207">
        <v>0.0</v>
      </c>
      <c r="Q41" s="207">
        <v>0.0</v>
      </c>
      <c r="R41" s="207">
        <v>0.0</v>
      </c>
      <c r="S41" s="207">
        <v>0.0</v>
      </c>
      <c r="T41" s="207">
        <v>0.0</v>
      </c>
      <c r="U41" s="207">
        <v>0.0</v>
      </c>
      <c r="V41" s="207">
        <v>0.0</v>
      </c>
      <c r="W41" s="207">
        <v>0.0</v>
      </c>
      <c r="X41" s="208">
        <f t="shared" si="33"/>
        <v>0</v>
      </c>
      <c r="Y41" s="137">
        <f t="shared" si="34"/>
        <v>0</v>
      </c>
      <c r="Z41" s="209"/>
      <c r="AA41" s="209"/>
      <c r="AB41" s="210"/>
      <c r="AC41" s="210"/>
      <c r="AD41" s="210"/>
    </row>
    <row r="42" ht="24.75" customHeight="1">
      <c r="A42" s="229"/>
      <c r="B42" s="232" t="s">
        <v>390</v>
      </c>
      <c r="C42" s="8"/>
      <c r="D42" s="9"/>
      <c r="E42" s="233"/>
      <c r="F42" s="225"/>
      <c r="G42" s="214"/>
      <c r="H42" s="216"/>
      <c r="I42" s="216"/>
      <c r="J42" s="216"/>
      <c r="K42" s="226"/>
      <c r="L42" s="220"/>
      <c r="M42" s="220"/>
      <c r="N42" s="220"/>
      <c r="O42" s="220"/>
      <c r="P42" s="220"/>
      <c r="Q42" s="220"/>
      <c r="R42" s="220"/>
      <c r="S42" s="220"/>
      <c r="T42" s="220"/>
      <c r="U42" s="220"/>
      <c r="V42" s="220"/>
      <c r="W42" s="220"/>
      <c r="X42" s="220"/>
      <c r="Y42" s="221"/>
      <c r="Z42" s="172">
        <f>SUM(Y43:Y45)/3</f>
        <v>0</v>
      </c>
      <c r="AA42" s="173"/>
      <c r="AB42" s="222"/>
      <c r="AC42" s="210"/>
      <c r="AD42" s="210"/>
    </row>
    <row r="43" ht="143.25" customHeight="1">
      <c r="A43" s="229"/>
      <c r="B43" s="229">
        <v>1.0</v>
      </c>
      <c r="C43" s="183" t="s">
        <v>391</v>
      </c>
      <c r="D43" s="223" t="s">
        <v>392</v>
      </c>
      <c r="E43" s="183" t="s">
        <v>393</v>
      </c>
      <c r="F43" s="183" t="s">
        <v>394</v>
      </c>
      <c r="G43" s="230" t="s">
        <v>395</v>
      </c>
      <c r="H43" s="144">
        <v>120.0</v>
      </c>
      <c r="I43" s="204">
        <f t="shared" ref="I43:I45" si="35">H43*J43</f>
        <v>60</v>
      </c>
      <c r="J43" s="231">
        <v>0.5</v>
      </c>
      <c r="K43" s="206">
        <f t="shared" ref="K43:K45" si="36">I43/12</f>
        <v>5</v>
      </c>
      <c r="L43" s="207">
        <v>0.0</v>
      </c>
      <c r="M43" s="207">
        <v>0.0</v>
      </c>
      <c r="N43" s="207">
        <v>0.0</v>
      </c>
      <c r="O43" s="207">
        <v>0.0</v>
      </c>
      <c r="P43" s="207">
        <v>0.0</v>
      </c>
      <c r="Q43" s="207">
        <v>0.0</v>
      </c>
      <c r="R43" s="207">
        <v>0.0</v>
      </c>
      <c r="S43" s="207">
        <v>0.0</v>
      </c>
      <c r="T43" s="207">
        <v>0.0</v>
      </c>
      <c r="U43" s="207">
        <v>0.0</v>
      </c>
      <c r="V43" s="207">
        <v>0.0</v>
      </c>
      <c r="W43" s="207">
        <v>0.0</v>
      </c>
      <c r="X43" s="208">
        <f t="shared" ref="X43:X45" si="37">SUM(L43:W43)</f>
        <v>0</v>
      </c>
      <c r="Y43" s="137">
        <f t="shared" ref="Y43:Y45" si="38">X43/I43</f>
        <v>0</v>
      </c>
      <c r="Z43" s="234"/>
      <c r="AA43" s="234"/>
      <c r="AB43" s="210"/>
      <c r="AC43" s="210"/>
      <c r="AD43" s="210"/>
    </row>
    <row r="44" ht="51.75" customHeight="1">
      <c r="A44" s="229"/>
      <c r="B44" s="229">
        <v>2.0</v>
      </c>
      <c r="C44" s="183" t="s">
        <v>396</v>
      </c>
      <c r="D44" s="223" t="s">
        <v>397</v>
      </c>
      <c r="E44" s="183" t="s">
        <v>398</v>
      </c>
      <c r="F44" s="183" t="s">
        <v>399</v>
      </c>
      <c r="G44" s="230" t="s">
        <v>400</v>
      </c>
      <c r="H44" s="144">
        <v>120.0</v>
      </c>
      <c r="I44" s="204">
        <f t="shared" si="35"/>
        <v>48</v>
      </c>
      <c r="J44" s="231">
        <v>0.4</v>
      </c>
      <c r="K44" s="206">
        <f t="shared" si="36"/>
        <v>4</v>
      </c>
      <c r="L44" s="207">
        <v>0.0</v>
      </c>
      <c r="M44" s="207">
        <v>0.0</v>
      </c>
      <c r="N44" s="207">
        <v>0.0</v>
      </c>
      <c r="O44" s="207">
        <v>0.0</v>
      </c>
      <c r="P44" s="207">
        <v>0.0</v>
      </c>
      <c r="Q44" s="207">
        <v>0.0</v>
      </c>
      <c r="R44" s="207">
        <v>0.0</v>
      </c>
      <c r="S44" s="207">
        <v>0.0</v>
      </c>
      <c r="T44" s="207">
        <v>0.0</v>
      </c>
      <c r="U44" s="207">
        <v>0.0</v>
      </c>
      <c r="V44" s="207">
        <v>0.0</v>
      </c>
      <c r="W44" s="207">
        <v>0.0</v>
      </c>
      <c r="X44" s="208">
        <f t="shared" si="37"/>
        <v>0</v>
      </c>
      <c r="Y44" s="137">
        <f t="shared" si="38"/>
        <v>0</v>
      </c>
      <c r="Z44" s="234"/>
      <c r="AA44" s="234"/>
      <c r="AB44" s="210"/>
      <c r="AC44" s="210"/>
      <c r="AD44" s="210"/>
    </row>
    <row r="45" ht="34.5" customHeight="1">
      <c r="A45" s="229"/>
      <c r="B45" s="229">
        <v>3.0</v>
      </c>
      <c r="C45" s="183" t="s">
        <v>401</v>
      </c>
      <c r="D45" s="223" t="s">
        <v>402</v>
      </c>
      <c r="E45" s="183" t="s">
        <v>403</v>
      </c>
      <c r="F45" s="183" t="s">
        <v>404</v>
      </c>
      <c r="G45" s="230" t="s">
        <v>395</v>
      </c>
      <c r="H45" s="144">
        <v>120.0</v>
      </c>
      <c r="I45" s="204">
        <f t="shared" si="35"/>
        <v>48</v>
      </c>
      <c r="J45" s="231">
        <v>0.4</v>
      </c>
      <c r="K45" s="206">
        <f t="shared" si="36"/>
        <v>4</v>
      </c>
      <c r="L45" s="207">
        <v>0.0</v>
      </c>
      <c r="M45" s="207">
        <v>0.0</v>
      </c>
      <c r="N45" s="207">
        <v>0.0</v>
      </c>
      <c r="O45" s="207">
        <v>0.0</v>
      </c>
      <c r="P45" s="207">
        <v>0.0</v>
      </c>
      <c r="Q45" s="207">
        <v>0.0</v>
      </c>
      <c r="R45" s="207">
        <v>0.0</v>
      </c>
      <c r="S45" s="207">
        <v>0.0</v>
      </c>
      <c r="T45" s="207">
        <v>0.0</v>
      </c>
      <c r="U45" s="207">
        <v>0.0</v>
      </c>
      <c r="V45" s="207">
        <v>0.0</v>
      </c>
      <c r="W45" s="207">
        <v>0.0</v>
      </c>
      <c r="X45" s="208">
        <f t="shared" si="37"/>
        <v>0</v>
      </c>
      <c r="Y45" s="137">
        <f t="shared" si="38"/>
        <v>0</v>
      </c>
      <c r="Z45" s="234"/>
      <c r="AA45" s="234"/>
      <c r="AB45" s="210"/>
      <c r="AC45" s="210"/>
      <c r="AD45" s="210"/>
    </row>
    <row r="46" ht="24.75" customHeight="1">
      <c r="A46" s="229"/>
      <c r="B46" s="181" t="s">
        <v>405</v>
      </c>
      <c r="C46" s="8"/>
      <c r="D46" s="8"/>
      <c r="E46" s="9"/>
      <c r="F46" s="225"/>
      <c r="G46" s="214"/>
      <c r="H46" s="216"/>
      <c r="I46" s="216"/>
      <c r="J46" s="216"/>
      <c r="K46" s="226"/>
      <c r="L46" s="220"/>
      <c r="M46" s="220"/>
      <c r="N46" s="220"/>
      <c r="O46" s="220"/>
      <c r="P46" s="220"/>
      <c r="Q46" s="220"/>
      <c r="R46" s="220"/>
      <c r="S46" s="220"/>
      <c r="T46" s="220"/>
      <c r="U46" s="220"/>
      <c r="V46" s="220"/>
      <c r="W46" s="220"/>
      <c r="X46" s="220"/>
      <c r="Y46" s="221"/>
      <c r="Z46" s="172">
        <f>SUM(Y47:Y50)/4</f>
        <v>0</v>
      </c>
      <c r="AA46" s="173"/>
      <c r="AB46" s="222"/>
      <c r="AC46" s="210"/>
      <c r="AD46" s="210"/>
    </row>
    <row r="47" ht="114.0" customHeight="1">
      <c r="A47" s="229"/>
      <c r="B47" s="229">
        <v>1.0</v>
      </c>
      <c r="C47" s="183" t="s">
        <v>406</v>
      </c>
      <c r="D47" s="223" t="s">
        <v>407</v>
      </c>
      <c r="E47" s="183" t="s">
        <v>408</v>
      </c>
      <c r="F47" s="183" t="s">
        <v>409</v>
      </c>
      <c r="G47" s="230" t="s">
        <v>360</v>
      </c>
      <c r="H47" s="152">
        <v>5988.0</v>
      </c>
      <c r="I47" s="204">
        <f t="shared" ref="I47:I49" si="39">H47*J47</f>
        <v>5329.32</v>
      </c>
      <c r="J47" s="231">
        <v>0.89</v>
      </c>
      <c r="K47" s="206">
        <f t="shared" ref="K47:K50" si="40">I47/12</f>
        <v>444.11</v>
      </c>
      <c r="L47" s="207">
        <v>0.0</v>
      </c>
      <c r="M47" s="207">
        <v>0.0</v>
      </c>
      <c r="N47" s="207">
        <v>0.0</v>
      </c>
      <c r="O47" s="207">
        <v>0.0</v>
      </c>
      <c r="P47" s="207">
        <v>0.0</v>
      </c>
      <c r="Q47" s="207">
        <v>0.0</v>
      </c>
      <c r="R47" s="207">
        <v>0.0</v>
      </c>
      <c r="S47" s="207">
        <v>0.0</v>
      </c>
      <c r="T47" s="207">
        <v>0.0</v>
      </c>
      <c r="U47" s="207">
        <v>0.0</v>
      </c>
      <c r="V47" s="207">
        <v>0.0</v>
      </c>
      <c r="W47" s="207">
        <v>0.0</v>
      </c>
      <c r="X47" s="208">
        <f t="shared" ref="X47:X50" si="41">SUM(L47:W47)</f>
        <v>0</v>
      </c>
      <c r="Y47" s="137">
        <f>X47/I47</f>
        <v>0</v>
      </c>
      <c r="Z47" s="234"/>
      <c r="AA47" s="234"/>
      <c r="AB47" s="210"/>
      <c r="AC47" s="210"/>
      <c r="AD47" s="210"/>
    </row>
    <row r="48" ht="155.25" customHeight="1">
      <c r="A48" s="235"/>
      <c r="B48" s="235">
        <v>2.0</v>
      </c>
      <c r="C48" s="183" t="s">
        <v>410</v>
      </c>
      <c r="D48" s="223" t="s">
        <v>411</v>
      </c>
      <c r="E48" s="183" t="s">
        <v>412</v>
      </c>
      <c r="F48" s="183" t="s">
        <v>413</v>
      </c>
      <c r="G48" s="236" t="s">
        <v>414</v>
      </c>
      <c r="H48" s="203">
        <v>0.0</v>
      </c>
      <c r="I48" s="204">
        <f t="shared" si="39"/>
        <v>0</v>
      </c>
      <c r="J48" s="237">
        <v>0.89</v>
      </c>
      <c r="K48" s="206">
        <f t="shared" si="40"/>
        <v>0</v>
      </c>
      <c r="L48" s="207">
        <v>0.0</v>
      </c>
      <c r="M48" s="238">
        <v>0.0</v>
      </c>
      <c r="N48" s="238">
        <v>0.0</v>
      </c>
      <c r="O48" s="238">
        <v>0.0</v>
      </c>
      <c r="P48" s="238">
        <v>0.0</v>
      </c>
      <c r="Q48" s="238">
        <v>0.0</v>
      </c>
      <c r="R48" s="238">
        <v>0.0</v>
      </c>
      <c r="S48" s="238">
        <v>0.0</v>
      </c>
      <c r="T48" s="238">
        <v>0.0</v>
      </c>
      <c r="U48" s="238">
        <v>0.0</v>
      </c>
      <c r="V48" s="238">
        <v>0.0</v>
      </c>
      <c r="W48" s="238">
        <v>0.0</v>
      </c>
      <c r="X48" s="208">
        <f t="shared" si="41"/>
        <v>0</v>
      </c>
      <c r="Y48" s="137">
        <v>0.0</v>
      </c>
      <c r="Z48" s="234"/>
      <c r="AA48" s="234"/>
      <c r="AB48" s="210"/>
      <c r="AC48" s="210"/>
      <c r="AD48" s="210"/>
    </row>
    <row r="49" ht="168.75" customHeight="1">
      <c r="A49" s="229"/>
      <c r="B49" s="229">
        <v>3.0</v>
      </c>
      <c r="C49" s="183" t="s">
        <v>415</v>
      </c>
      <c r="D49" s="223" t="s">
        <v>416</v>
      </c>
      <c r="E49" s="183" t="s">
        <v>417</v>
      </c>
      <c r="F49" s="183" t="s">
        <v>418</v>
      </c>
      <c r="G49" s="230" t="s">
        <v>419</v>
      </c>
      <c r="H49" s="152">
        <v>2994.0</v>
      </c>
      <c r="I49" s="204">
        <f t="shared" si="39"/>
        <v>2664.66</v>
      </c>
      <c r="J49" s="231">
        <v>0.89</v>
      </c>
      <c r="K49" s="206">
        <f t="shared" si="40"/>
        <v>222.055</v>
      </c>
      <c r="L49" s="208">
        <v>0.0</v>
      </c>
      <c r="M49" s="238">
        <v>0.0</v>
      </c>
      <c r="N49" s="238">
        <v>0.0</v>
      </c>
      <c r="O49" s="238">
        <v>0.0</v>
      </c>
      <c r="P49" s="238">
        <v>0.0</v>
      </c>
      <c r="Q49" s="238">
        <v>0.0</v>
      </c>
      <c r="R49" s="238">
        <v>0.0</v>
      </c>
      <c r="S49" s="238">
        <v>0.0</v>
      </c>
      <c r="T49" s="238">
        <v>0.0</v>
      </c>
      <c r="U49" s="238">
        <v>0.0</v>
      </c>
      <c r="V49" s="238">
        <v>0.0</v>
      </c>
      <c r="W49" s="238">
        <v>0.0</v>
      </c>
      <c r="X49" s="208">
        <f t="shared" si="41"/>
        <v>0</v>
      </c>
      <c r="Y49" s="137">
        <f t="shared" ref="Y49:Y50" si="42">X49/I49</f>
        <v>0</v>
      </c>
      <c r="Z49" s="234"/>
      <c r="AA49" s="234"/>
      <c r="AB49" s="210"/>
      <c r="AC49" s="210"/>
      <c r="AD49" s="210"/>
    </row>
    <row r="50" ht="162.0" customHeight="1">
      <c r="A50" s="229"/>
      <c r="B50" s="229">
        <v>4.0</v>
      </c>
      <c r="C50" s="183" t="s">
        <v>420</v>
      </c>
      <c r="D50" s="223" t="s">
        <v>421</v>
      </c>
      <c r="E50" s="183" t="s">
        <v>422</v>
      </c>
      <c r="F50" s="183" t="s">
        <v>423</v>
      </c>
      <c r="G50" s="230" t="s">
        <v>414</v>
      </c>
      <c r="H50" s="152">
        <v>3.0</v>
      </c>
      <c r="I50" s="204">
        <v>3.0</v>
      </c>
      <c r="J50" s="231">
        <v>0.75</v>
      </c>
      <c r="K50" s="206">
        <f t="shared" si="40"/>
        <v>0.25</v>
      </c>
      <c r="L50" s="207">
        <v>0.0</v>
      </c>
      <c r="M50" s="207">
        <v>0.0</v>
      </c>
      <c r="N50" s="207">
        <v>0.0</v>
      </c>
      <c r="O50" s="207">
        <v>0.0</v>
      </c>
      <c r="P50" s="207">
        <v>0.0</v>
      </c>
      <c r="Q50" s="207">
        <v>0.0</v>
      </c>
      <c r="R50" s="207">
        <v>0.0</v>
      </c>
      <c r="S50" s="207">
        <v>0.0</v>
      </c>
      <c r="T50" s="207">
        <v>0.0</v>
      </c>
      <c r="U50" s="207">
        <v>0.0</v>
      </c>
      <c r="V50" s="207">
        <v>0.0</v>
      </c>
      <c r="W50" s="207">
        <v>0.0</v>
      </c>
      <c r="X50" s="208">
        <f t="shared" si="41"/>
        <v>0</v>
      </c>
      <c r="Y50" s="137">
        <f t="shared" si="42"/>
        <v>0</v>
      </c>
      <c r="Z50" s="234"/>
      <c r="AA50" s="234"/>
      <c r="AB50" s="210"/>
      <c r="AC50" s="210"/>
      <c r="AD50" s="210"/>
    </row>
    <row r="51" ht="33.0" customHeight="1">
      <c r="A51" s="114" t="s">
        <v>424</v>
      </c>
      <c r="B51" s="239" t="s">
        <v>425</v>
      </c>
      <c r="C51" s="9"/>
      <c r="D51" s="240"/>
      <c r="E51" s="241"/>
      <c r="F51" s="241"/>
      <c r="G51" s="242"/>
      <c r="H51" s="242"/>
      <c r="I51" s="242"/>
      <c r="J51" s="242"/>
      <c r="K51" s="243"/>
      <c r="L51" s="242"/>
      <c r="M51" s="242"/>
      <c r="N51" s="242"/>
      <c r="O51" s="242"/>
      <c r="P51" s="242"/>
      <c r="Q51" s="242"/>
      <c r="R51" s="242"/>
      <c r="S51" s="242"/>
      <c r="T51" s="242"/>
      <c r="U51" s="242"/>
      <c r="V51" s="242"/>
      <c r="W51" s="242"/>
      <c r="X51" s="242"/>
      <c r="Y51" s="242"/>
      <c r="Z51" s="244" t="str">
        <f>(Z52+Z72+Z108)/3</f>
        <v>#DIV/0!</v>
      </c>
      <c r="AA51" s="244"/>
      <c r="AB51" s="193"/>
      <c r="AC51" s="113"/>
      <c r="AD51" s="113"/>
    </row>
    <row r="52" ht="26.25" customHeight="1">
      <c r="A52" s="245"/>
      <c r="B52" s="246" t="s">
        <v>426</v>
      </c>
      <c r="C52" s="247" t="s">
        <v>427</v>
      </c>
      <c r="D52" s="228"/>
      <c r="E52" s="248"/>
      <c r="F52" s="248"/>
      <c r="G52" s="197"/>
      <c r="H52" s="197"/>
      <c r="I52" s="197"/>
      <c r="J52" s="197"/>
      <c r="K52" s="249"/>
      <c r="L52" s="250"/>
      <c r="M52" s="250"/>
      <c r="N52" s="250"/>
      <c r="O52" s="250"/>
      <c r="P52" s="250"/>
      <c r="Q52" s="250"/>
      <c r="R52" s="250"/>
      <c r="S52" s="250"/>
      <c r="T52" s="250"/>
      <c r="U52" s="250"/>
      <c r="V52" s="250"/>
      <c r="W52" s="250"/>
      <c r="X52" s="250"/>
      <c r="Y52" s="197"/>
      <c r="Z52" s="251" t="str">
        <f>SUM(Z53:Z70)/8</f>
        <v>#DIV/0!</v>
      </c>
      <c r="AA52" s="251"/>
      <c r="AB52" s="193"/>
      <c r="AC52" s="113"/>
      <c r="AD52" s="113"/>
    </row>
    <row r="53" ht="11.25" customHeight="1">
      <c r="A53" s="245"/>
      <c r="B53" s="252">
        <v>1.0</v>
      </c>
      <c r="C53" s="253" t="s">
        <v>428</v>
      </c>
      <c r="D53" s="254"/>
      <c r="E53" s="255"/>
      <c r="F53" s="255"/>
      <c r="G53" s="256"/>
      <c r="H53" s="256"/>
      <c r="I53" s="256"/>
      <c r="J53" s="256"/>
      <c r="K53" s="257"/>
      <c r="L53" s="258"/>
      <c r="M53" s="258"/>
      <c r="N53" s="258"/>
      <c r="O53" s="258"/>
      <c r="P53" s="258"/>
      <c r="Q53" s="258"/>
      <c r="R53" s="258"/>
      <c r="S53" s="258"/>
      <c r="T53" s="258"/>
      <c r="U53" s="258"/>
      <c r="V53" s="258"/>
      <c r="W53" s="258"/>
      <c r="X53" s="258"/>
      <c r="Y53" s="259"/>
      <c r="Z53" s="260">
        <f>SUM(Y54:Y55)/2</f>
        <v>1.111111111</v>
      </c>
      <c r="AA53" s="261"/>
      <c r="AB53" s="198"/>
      <c r="AC53" s="113"/>
      <c r="AD53" s="113"/>
    </row>
    <row r="54" ht="105.0" customHeight="1">
      <c r="A54" s="245"/>
      <c r="B54" s="245"/>
      <c r="C54" s="183" t="s">
        <v>429</v>
      </c>
      <c r="D54" s="183" t="s">
        <v>430</v>
      </c>
      <c r="E54" s="183" t="s">
        <v>431</v>
      </c>
      <c r="F54" s="183" t="s">
        <v>432</v>
      </c>
      <c r="G54" s="132" t="s">
        <v>433</v>
      </c>
      <c r="H54" s="185">
        <v>1.0</v>
      </c>
      <c r="I54" s="136">
        <f t="shared" ref="I54:I55" si="43">H54*J54</f>
        <v>0.9</v>
      </c>
      <c r="J54" s="134">
        <v>0.9</v>
      </c>
      <c r="K54" s="262">
        <f t="shared" ref="K54:K55" si="44">I54/12</f>
        <v>0.075</v>
      </c>
      <c r="L54" s="224">
        <v>1.0</v>
      </c>
      <c r="M54" s="224">
        <v>1.0</v>
      </c>
      <c r="N54" s="207">
        <v>0.0</v>
      </c>
      <c r="O54" s="207">
        <v>0.0</v>
      </c>
      <c r="P54" s="207">
        <v>0.0</v>
      </c>
      <c r="Q54" s="207">
        <v>0.0</v>
      </c>
      <c r="R54" s="207">
        <v>0.0</v>
      </c>
      <c r="S54" s="207">
        <v>0.0</v>
      </c>
      <c r="T54" s="207">
        <v>0.0</v>
      </c>
      <c r="U54" s="207">
        <v>0.0</v>
      </c>
      <c r="V54" s="207">
        <v>0.0</v>
      </c>
      <c r="W54" s="207">
        <v>0.0</v>
      </c>
      <c r="X54" s="208">
        <f t="shared" ref="X54:X55" si="45">SUM(L54:W54)</f>
        <v>2</v>
      </c>
      <c r="Y54" s="137">
        <f>X54/I54</f>
        <v>2.222222222</v>
      </c>
      <c r="Z54" s="234"/>
      <c r="AA54" s="234"/>
      <c r="AB54" s="210"/>
      <c r="AC54" s="210"/>
      <c r="AD54" s="210"/>
    </row>
    <row r="55" ht="126.75" customHeight="1">
      <c r="A55" s="229"/>
      <c r="B55" s="229"/>
      <c r="C55" s="183" t="s">
        <v>434</v>
      </c>
      <c r="D55" s="183" t="s">
        <v>435</v>
      </c>
      <c r="E55" s="183" t="s">
        <v>436</v>
      </c>
      <c r="F55" s="263" t="s">
        <v>437</v>
      </c>
      <c r="G55" s="230" t="s">
        <v>438</v>
      </c>
      <c r="H55" s="185">
        <v>1.0</v>
      </c>
      <c r="I55" s="136">
        <f t="shared" si="43"/>
        <v>0.8</v>
      </c>
      <c r="J55" s="134">
        <v>0.8</v>
      </c>
      <c r="K55" s="262">
        <f t="shared" si="44"/>
        <v>0.06666666667</v>
      </c>
      <c r="L55" s="264">
        <v>0.0</v>
      </c>
      <c r="M55" s="264">
        <v>0.0</v>
      </c>
      <c r="N55" s="264">
        <v>0.0</v>
      </c>
      <c r="O55" s="264">
        <v>0.0</v>
      </c>
      <c r="P55" s="264">
        <v>0.0</v>
      </c>
      <c r="Q55" s="264">
        <v>0.0</v>
      </c>
      <c r="R55" s="264">
        <v>0.0</v>
      </c>
      <c r="S55" s="264">
        <v>0.0</v>
      </c>
      <c r="T55" s="264">
        <v>0.0</v>
      </c>
      <c r="U55" s="264">
        <v>0.0</v>
      </c>
      <c r="V55" s="264">
        <v>0.0</v>
      </c>
      <c r="W55" s="264">
        <v>0.0</v>
      </c>
      <c r="X55" s="208">
        <f t="shared" si="45"/>
        <v>0</v>
      </c>
      <c r="Y55" s="137">
        <v>0.0</v>
      </c>
      <c r="Z55" s="265"/>
      <c r="AA55" s="265"/>
      <c r="AB55" s="210"/>
      <c r="AC55" s="210"/>
      <c r="AD55" s="210"/>
    </row>
    <row r="56" ht="17.25" customHeight="1">
      <c r="A56" s="229"/>
      <c r="B56" s="229">
        <v>2.0</v>
      </c>
      <c r="C56" s="253" t="s">
        <v>439</v>
      </c>
      <c r="D56" s="266"/>
      <c r="E56" s="266"/>
      <c r="F56" s="266"/>
      <c r="G56" s="133"/>
      <c r="H56" s="132"/>
      <c r="I56" s="136"/>
      <c r="J56" s="134"/>
      <c r="K56" s="140"/>
      <c r="L56" s="264"/>
      <c r="M56" s="264"/>
      <c r="N56" s="264"/>
      <c r="O56" s="264"/>
      <c r="P56" s="264"/>
      <c r="Q56" s="264"/>
      <c r="R56" s="264"/>
      <c r="S56" s="264"/>
      <c r="T56" s="264"/>
      <c r="U56" s="264"/>
      <c r="V56" s="264"/>
      <c r="W56" s="264"/>
      <c r="X56" s="264"/>
      <c r="Y56" s="153"/>
      <c r="Z56" s="260">
        <f>Y57</f>
        <v>0</v>
      </c>
      <c r="AA56" s="261"/>
      <c r="AB56" s="222"/>
      <c r="AC56" s="210"/>
      <c r="AD56" s="210"/>
    </row>
    <row r="57" ht="63.0" customHeight="1">
      <c r="A57" s="229"/>
      <c r="B57" s="229"/>
      <c r="C57" s="201" t="s">
        <v>440</v>
      </c>
      <c r="D57" s="201" t="s">
        <v>441</v>
      </c>
      <c r="E57" s="201" t="s">
        <v>442</v>
      </c>
      <c r="F57" s="263" t="s">
        <v>443</v>
      </c>
      <c r="G57" s="230" t="s">
        <v>444</v>
      </c>
      <c r="H57" s="185">
        <v>75.0</v>
      </c>
      <c r="I57" s="136">
        <f>H57*J57</f>
        <v>63.75</v>
      </c>
      <c r="J57" s="267">
        <v>0.85</v>
      </c>
      <c r="K57" s="262">
        <f>I57/12</f>
        <v>5.3125</v>
      </c>
      <c r="L57" s="207">
        <v>0.0</v>
      </c>
      <c r="M57" s="207">
        <v>0.0</v>
      </c>
      <c r="N57" s="207">
        <v>0.0</v>
      </c>
      <c r="O57" s="207">
        <v>0.0</v>
      </c>
      <c r="P57" s="207">
        <v>0.0</v>
      </c>
      <c r="Q57" s="207">
        <v>0.0</v>
      </c>
      <c r="R57" s="207">
        <v>0.0</v>
      </c>
      <c r="S57" s="207">
        <v>0.0</v>
      </c>
      <c r="T57" s="207">
        <v>0.0</v>
      </c>
      <c r="U57" s="207">
        <v>0.0</v>
      </c>
      <c r="V57" s="207">
        <v>0.0</v>
      </c>
      <c r="W57" s="207">
        <v>0.0</v>
      </c>
      <c r="X57" s="268">
        <f>SUM(L57:W57)</f>
        <v>0</v>
      </c>
      <c r="Y57" s="137">
        <f>X57/I57</f>
        <v>0</v>
      </c>
      <c r="Z57" s="269"/>
      <c r="AA57" s="269"/>
      <c r="AB57" s="270"/>
      <c r="AC57" s="210"/>
      <c r="AD57" s="210"/>
    </row>
    <row r="58" ht="29.25" customHeight="1">
      <c r="A58" s="229"/>
      <c r="B58" s="229">
        <v>3.0</v>
      </c>
      <c r="C58" s="253" t="s">
        <v>445</v>
      </c>
      <c r="D58" s="266"/>
      <c r="E58" s="266"/>
      <c r="F58" s="266"/>
      <c r="G58" s="133"/>
      <c r="H58" s="132"/>
      <c r="I58" s="136"/>
      <c r="J58" s="134"/>
      <c r="K58" s="140"/>
      <c r="L58" s="264"/>
      <c r="M58" s="264"/>
      <c r="N58" s="264"/>
      <c r="O58" s="264"/>
      <c r="P58" s="264"/>
      <c r="Q58" s="264"/>
      <c r="R58" s="264"/>
      <c r="S58" s="264"/>
      <c r="T58" s="264"/>
      <c r="U58" s="264"/>
      <c r="V58" s="264"/>
      <c r="W58" s="264"/>
      <c r="X58" s="264"/>
      <c r="Y58" s="238"/>
      <c r="Z58" s="271">
        <f>Y59</f>
        <v>0.08779443255</v>
      </c>
      <c r="AA58" s="272"/>
      <c r="AB58" s="273"/>
      <c r="AC58" s="210"/>
      <c r="AD58" s="210"/>
    </row>
    <row r="59" ht="83.25" customHeight="1">
      <c r="A59" s="229"/>
      <c r="B59" s="229"/>
      <c r="C59" s="183" t="s">
        <v>446</v>
      </c>
      <c r="D59" s="183" t="s">
        <v>447</v>
      </c>
      <c r="E59" s="183" t="s">
        <v>448</v>
      </c>
      <c r="F59" s="274" t="s">
        <v>449</v>
      </c>
      <c r="G59" s="230" t="s">
        <v>450</v>
      </c>
      <c r="H59" s="185">
        <v>467.0</v>
      </c>
      <c r="I59" s="136">
        <v>467.0</v>
      </c>
      <c r="J59" s="267">
        <v>1.0</v>
      </c>
      <c r="K59" s="262">
        <v>25.0</v>
      </c>
      <c r="L59" s="224">
        <v>20.0</v>
      </c>
      <c r="M59" s="224">
        <v>21.0</v>
      </c>
      <c r="N59" s="207">
        <v>0.0</v>
      </c>
      <c r="O59" s="207">
        <v>0.0</v>
      </c>
      <c r="P59" s="207">
        <v>0.0</v>
      </c>
      <c r="Q59" s="207">
        <v>0.0</v>
      </c>
      <c r="R59" s="207">
        <v>0.0</v>
      </c>
      <c r="S59" s="207">
        <v>0.0</v>
      </c>
      <c r="T59" s="207">
        <v>0.0</v>
      </c>
      <c r="U59" s="207">
        <v>0.0</v>
      </c>
      <c r="V59" s="207">
        <v>0.0</v>
      </c>
      <c r="W59" s="207">
        <v>0.0</v>
      </c>
      <c r="X59" s="268">
        <f>SUM(L59:W59)</f>
        <v>41</v>
      </c>
      <c r="Y59" s="137">
        <f>X59/I59</f>
        <v>0.08779443255</v>
      </c>
      <c r="Z59" s="275"/>
      <c r="AA59" s="275"/>
      <c r="AB59" s="270"/>
      <c r="AC59" s="210"/>
      <c r="AD59" s="210"/>
    </row>
    <row r="60" ht="13.5" customHeight="1">
      <c r="A60" s="199"/>
      <c r="B60" s="199">
        <v>4.0</v>
      </c>
      <c r="C60" s="253" t="s">
        <v>451</v>
      </c>
      <c r="D60" s="266"/>
      <c r="E60" s="266"/>
      <c r="F60" s="266"/>
      <c r="G60" s="133"/>
      <c r="H60" s="132"/>
      <c r="I60" s="136"/>
      <c r="J60" s="134"/>
      <c r="K60" s="140"/>
      <c r="L60" s="264">
        <v>2.0</v>
      </c>
      <c r="M60" s="264">
        <v>0.0</v>
      </c>
      <c r="N60" s="264">
        <v>1.0</v>
      </c>
      <c r="O60" s="264">
        <v>1.0</v>
      </c>
      <c r="P60" s="264">
        <v>1.0</v>
      </c>
      <c r="Q60" s="264">
        <v>3.0</v>
      </c>
      <c r="R60" s="264">
        <v>3.0</v>
      </c>
      <c r="S60" s="264">
        <v>2.0</v>
      </c>
      <c r="T60" s="264">
        <v>3.0</v>
      </c>
      <c r="U60" s="264">
        <v>2.0</v>
      </c>
      <c r="V60" s="264">
        <v>0.0</v>
      </c>
      <c r="W60" s="264">
        <v>0.0</v>
      </c>
      <c r="X60" s="264"/>
      <c r="Y60" s="208"/>
      <c r="Z60" s="276">
        <f>Y61</f>
        <v>0.1245583333</v>
      </c>
      <c r="AA60" s="277"/>
      <c r="AB60" s="278"/>
      <c r="AC60" s="279"/>
      <c r="AD60" s="279"/>
    </row>
    <row r="61" ht="34.5" customHeight="1">
      <c r="A61" s="199"/>
      <c r="B61" s="199"/>
      <c r="C61" s="183" t="s">
        <v>452</v>
      </c>
      <c r="D61" s="183" t="s">
        <v>453</v>
      </c>
      <c r="E61" s="183" t="s">
        <v>454</v>
      </c>
      <c r="F61" s="183" t="s">
        <v>455</v>
      </c>
      <c r="G61" s="133" t="s">
        <v>456</v>
      </c>
      <c r="H61" s="145">
        <v>0.0</v>
      </c>
      <c r="I61" s="136">
        <f>H61*J61</f>
        <v>0</v>
      </c>
      <c r="J61" s="267">
        <v>1.0</v>
      </c>
      <c r="K61" s="262"/>
      <c r="L61" s="280">
        <v>0.7975</v>
      </c>
      <c r="M61" s="280">
        <v>0.6972</v>
      </c>
      <c r="N61" s="281">
        <v>0.0</v>
      </c>
      <c r="O61" s="281">
        <v>0.0</v>
      </c>
      <c r="P61" s="281">
        <v>0.0</v>
      </c>
      <c r="Q61" s="281">
        <v>0.0</v>
      </c>
      <c r="R61" s="281">
        <v>0.0</v>
      </c>
      <c r="S61" s="281">
        <v>0.0</v>
      </c>
      <c r="T61" s="281">
        <v>0.0</v>
      </c>
      <c r="U61" s="281">
        <v>0.0</v>
      </c>
      <c r="V61" s="281">
        <v>0.0</v>
      </c>
      <c r="W61" s="281">
        <v>0.0</v>
      </c>
      <c r="X61" s="281">
        <f>AVERAGE(L61:W61)</f>
        <v>0.1245583333</v>
      </c>
      <c r="Y61" s="137">
        <f>AVERAGE(L61:W61)</f>
        <v>0.1245583333</v>
      </c>
      <c r="Z61" s="282"/>
      <c r="AA61" s="282">
        <f>SUM(L61:T61)/9</f>
        <v>0.1660777778</v>
      </c>
      <c r="AB61" s="283"/>
      <c r="AC61" s="279"/>
      <c r="AD61" s="279"/>
    </row>
    <row r="62" ht="11.25" customHeight="1">
      <c r="A62" s="199"/>
      <c r="B62" s="199">
        <v>5.0</v>
      </c>
      <c r="C62" s="253" t="s">
        <v>457</v>
      </c>
      <c r="D62" s="266"/>
      <c r="E62" s="266"/>
      <c r="F62" s="266"/>
      <c r="G62" s="133"/>
      <c r="H62" s="185"/>
      <c r="I62" s="136"/>
      <c r="J62" s="134"/>
      <c r="K62" s="262"/>
      <c r="L62" s="264"/>
      <c r="M62" s="264"/>
      <c r="N62" s="264"/>
      <c r="O62" s="264"/>
      <c r="P62" s="264"/>
      <c r="Q62" s="264"/>
      <c r="R62" s="264"/>
      <c r="S62" s="264"/>
      <c r="T62" s="264"/>
      <c r="U62" s="264"/>
      <c r="V62" s="264"/>
      <c r="W62" s="264"/>
      <c r="X62" s="264"/>
      <c r="Y62" s="132"/>
      <c r="Z62" s="260">
        <f>SUM(Y63:Y65)/3</f>
        <v>0.09160305344</v>
      </c>
      <c r="AA62" s="261"/>
      <c r="AB62" s="222"/>
      <c r="AC62" s="210"/>
      <c r="AD62" s="210"/>
    </row>
    <row r="63" ht="69.0" customHeight="1">
      <c r="A63" s="170"/>
      <c r="B63" s="284"/>
      <c r="C63" s="223" t="s">
        <v>458</v>
      </c>
      <c r="D63" s="223" t="s">
        <v>459</v>
      </c>
      <c r="E63" s="223" t="s">
        <v>460</v>
      </c>
      <c r="F63" s="263" t="s">
        <v>461</v>
      </c>
      <c r="G63" s="285" t="s">
        <v>444</v>
      </c>
      <c r="H63" s="286">
        <v>131.0</v>
      </c>
      <c r="I63" s="136">
        <f t="shared" ref="I63:I65" si="46">H63*J63</f>
        <v>131</v>
      </c>
      <c r="J63" s="287">
        <v>1.0</v>
      </c>
      <c r="K63" s="288">
        <f t="shared" ref="K63:K69" si="47">I63/12</f>
        <v>10.91666667</v>
      </c>
      <c r="L63" s="224">
        <v>4.0</v>
      </c>
      <c r="M63" s="224">
        <v>8.0</v>
      </c>
      <c r="N63" s="207">
        <v>0.0</v>
      </c>
      <c r="O63" s="207">
        <v>0.0</v>
      </c>
      <c r="P63" s="207">
        <v>0.0</v>
      </c>
      <c r="Q63" s="207">
        <v>0.0</v>
      </c>
      <c r="R63" s="207">
        <v>0.0</v>
      </c>
      <c r="S63" s="207">
        <v>0.0</v>
      </c>
      <c r="T63" s="207">
        <v>0.0</v>
      </c>
      <c r="U63" s="207">
        <v>0.0</v>
      </c>
      <c r="V63" s="207">
        <v>0.0</v>
      </c>
      <c r="W63" s="207">
        <v>0.0</v>
      </c>
      <c r="X63" s="289">
        <f t="shared" ref="X63:X69" si="48">SUM(L63:W63)</f>
        <v>12</v>
      </c>
      <c r="Y63" s="137">
        <f t="shared" ref="Y63:Y65" si="49">X63/I63</f>
        <v>0.09160305344</v>
      </c>
      <c r="Z63" s="234"/>
      <c r="AA63" s="234"/>
      <c r="AB63" s="210"/>
      <c r="AC63" s="210"/>
      <c r="AD63" s="210"/>
    </row>
    <row r="64" ht="69.0" customHeight="1">
      <c r="A64" s="182"/>
      <c r="B64" s="290"/>
      <c r="C64" s="202" t="s">
        <v>462</v>
      </c>
      <c r="D64" s="202" t="s">
        <v>463</v>
      </c>
      <c r="E64" s="202" t="s">
        <v>464</v>
      </c>
      <c r="F64" s="291" t="s">
        <v>461</v>
      </c>
      <c r="G64" s="292" t="s">
        <v>444</v>
      </c>
      <c r="H64" s="286">
        <v>131.0</v>
      </c>
      <c r="I64" s="136">
        <f t="shared" si="46"/>
        <v>131</v>
      </c>
      <c r="J64" s="287">
        <v>1.0</v>
      </c>
      <c r="K64" s="288">
        <f t="shared" si="47"/>
        <v>10.91666667</v>
      </c>
      <c r="L64" s="224">
        <v>4.0</v>
      </c>
      <c r="M64" s="224">
        <v>8.0</v>
      </c>
      <c r="N64" s="207">
        <v>0.0</v>
      </c>
      <c r="O64" s="207">
        <v>0.0</v>
      </c>
      <c r="P64" s="207">
        <v>0.0</v>
      </c>
      <c r="Q64" s="207">
        <v>0.0</v>
      </c>
      <c r="R64" s="207">
        <v>0.0</v>
      </c>
      <c r="S64" s="207">
        <v>0.0</v>
      </c>
      <c r="T64" s="207">
        <v>0.0</v>
      </c>
      <c r="U64" s="207">
        <v>0.0</v>
      </c>
      <c r="V64" s="207">
        <v>0.0</v>
      </c>
      <c r="W64" s="207">
        <v>0.0</v>
      </c>
      <c r="X64" s="289">
        <f t="shared" si="48"/>
        <v>12</v>
      </c>
      <c r="Y64" s="137">
        <f t="shared" si="49"/>
        <v>0.09160305344</v>
      </c>
      <c r="Z64" s="234"/>
      <c r="AA64" s="234"/>
      <c r="AB64" s="210"/>
      <c r="AC64" s="210"/>
      <c r="AD64" s="210"/>
    </row>
    <row r="65" ht="114.75" customHeight="1">
      <c r="A65" s="182"/>
      <c r="B65" s="290"/>
      <c r="C65" s="291" t="s">
        <v>465</v>
      </c>
      <c r="D65" s="148" t="s">
        <v>466</v>
      </c>
      <c r="E65" s="201" t="s">
        <v>467</v>
      </c>
      <c r="F65" s="291"/>
      <c r="G65" s="170" t="s">
        <v>444</v>
      </c>
      <c r="H65" s="293">
        <v>131.0</v>
      </c>
      <c r="I65" s="136">
        <f t="shared" si="46"/>
        <v>131</v>
      </c>
      <c r="J65" s="287">
        <v>1.0</v>
      </c>
      <c r="K65" s="288">
        <f t="shared" si="47"/>
        <v>10.91666667</v>
      </c>
      <c r="L65" s="224">
        <v>4.0</v>
      </c>
      <c r="M65" s="224">
        <v>8.0</v>
      </c>
      <c r="N65" s="207">
        <v>0.0</v>
      </c>
      <c r="O65" s="207">
        <v>0.0</v>
      </c>
      <c r="P65" s="207">
        <v>0.0</v>
      </c>
      <c r="Q65" s="207">
        <v>0.0</v>
      </c>
      <c r="R65" s="207">
        <v>0.0</v>
      </c>
      <c r="S65" s="207">
        <v>0.0</v>
      </c>
      <c r="T65" s="207">
        <v>0.0</v>
      </c>
      <c r="U65" s="207">
        <v>0.0</v>
      </c>
      <c r="V65" s="207">
        <v>0.0</v>
      </c>
      <c r="W65" s="207">
        <v>0.0</v>
      </c>
      <c r="X65" s="289">
        <f t="shared" si="48"/>
        <v>12</v>
      </c>
      <c r="Y65" s="137">
        <f t="shared" si="49"/>
        <v>0.09160305344</v>
      </c>
      <c r="Z65" s="234"/>
      <c r="AA65" s="234"/>
      <c r="AB65" s="210"/>
      <c r="AC65" s="210"/>
      <c r="AD65" s="210"/>
    </row>
    <row r="66" ht="12.0" customHeight="1">
      <c r="A66" s="175"/>
      <c r="B66" s="153">
        <v>6.0</v>
      </c>
      <c r="C66" s="253" t="s">
        <v>468</v>
      </c>
      <c r="D66" s="148"/>
      <c r="E66" s="201"/>
      <c r="F66" s="291"/>
      <c r="G66" s="170"/>
      <c r="H66" s="294"/>
      <c r="I66" s="136"/>
      <c r="J66" s="295"/>
      <c r="K66" s="296">
        <f t="shared" si="47"/>
        <v>0</v>
      </c>
      <c r="L66" s="207">
        <v>0.0</v>
      </c>
      <c r="M66" s="207">
        <v>0.0</v>
      </c>
      <c r="N66" s="207">
        <v>0.0</v>
      </c>
      <c r="O66" s="207">
        <v>0.0</v>
      </c>
      <c r="P66" s="207">
        <v>0.0</v>
      </c>
      <c r="Q66" s="207">
        <v>0.0</v>
      </c>
      <c r="R66" s="207">
        <v>0.0</v>
      </c>
      <c r="S66" s="207">
        <v>0.0</v>
      </c>
      <c r="T66" s="207">
        <v>0.0</v>
      </c>
      <c r="U66" s="207">
        <v>0.0</v>
      </c>
      <c r="V66" s="207">
        <v>0.0</v>
      </c>
      <c r="W66" s="207">
        <v>0.0</v>
      </c>
      <c r="X66" s="289">
        <f t="shared" si="48"/>
        <v>0</v>
      </c>
      <c r="Y66" s="137"/>
      <c r="Z66" s="234" t="str">
        <f>Y67</f>
        <v>#DIV/0!</v>
      </c>
      <c r="AA66" s="234"/>
      <c r="AB66" s="210"/>
      <c r="AC66" s="210"/>
      <c r="AD66" s="210"/>
    </row>
    <row r="67" ht="63.75" customHeight="1">
      <c r="A67" s="153"/>
      <c r="B67" s="153"/>
      <c r="C67" s="253" t="s">
        <v>468</v>
      </c>
      <c r="D67" s="183" t="s">
        <v>469</v>
      </c>
      <c r="E67" s="183" t="s">
        <v>470</v>
      </c>
      <c r="F67" s="183" t="s">
        <v>471</v>
      </c>
      <c r="G67" s="153" t="s">
        <v>433</v>
      </c>
      <c r="H67" s="185">
        <v>0.0</v>
      </c>
      <c r="I67" s="136">
        <v>0.0</v>
      </c>
      <c r="J67" s="297">
        <v>1.0</v>
      </c>
      <c r="K67" s="288">
        <f t="shared" si="47"/>
        <v>0</v>
      </c>
      <c r="L67" s="224">
        <v>1.0</v>
      </c>
      <c r="M67" s="207">
        <v>0.0</v>
      </c>
      <c r="N67" s="207">
        <v>0.0</v>
      </c>
      <c r="O67" s="207">
        <v>0.0</v>
      </c>
      <c r="P67" s="207">
        <v>0.0</v>
      </c>
      <c r="Q67" s="207">
        <v>0.0</v>
      </c>
      <c r="R67" s="207">
        <v>0.0</v>
      </c>
      <c r="S67" s="207">
        <v>0.0</v>
      </c>
      <c r="T67" s="207">
        <v>0.0</v>
      </c>
      <c r="U67" s="207">
        <v>0.0</v>
      </c>
      <c r="V67" s="207">
        <v>0.0</v>
      </c>
      <c r="W67" s="207">
        <v>0.0</v>
      </c>
      <c r="X67" s="289">
        <f t="shared" si="48"/>
        <v>1</v>
      </c>
      <c r="Y67" s="137" t="str">
        <f>X67/I67</f>
        <v>#DIV/0!</v>
      </c>
      <c r="Z67" s="297"/>
      <c r="AA67" s="297"/>
      <c r="AB67" s="210"/>
      <c r="AC67" s="210"/>
      <c r="AD67" s="210"/>
    </row>
    <row r="68" ht="15.75" customHeight="1">
      <c r="A68" s="298"/>
      <c r="B68" s="298">
        <v>7.0</v>
      </c>
      <c r="C68" s="299" t="s">
        <v>472</v>
      </c>
      <c r="D68" s="9"/>
      <c r="E68" s="300"/>
      <c r="F68" s="300"/>
      <c r="G68" s="163"/>
      <c r="H68" s="301"/>
      <c r="I68" s="136"/>
      <c r="J68" s="142"/>
      <c r="K68" s="296">
        <f t="shared" si="47"/>
        <v>0</v>
      </c>
      <c r="L68" s="163"/>
      <c r="M68" s="163"/>
      <c r="N68" s="163"/>
      <c r="O68" s="163"/>
      <c r="P68" s="163"/>
      <c r="Q68" s="163"/>
      <c r="R68" s="163"/>
      <c r="S68" s="163"/>
      <c r="T68" s="163"/>
      <c r="U68" s="163"/>
      <c r="V68" s="163"/>
      <c r="W68" s="163"/>
      <c r="X68" s="289">
        <f t="shared" si="48"/>
        <v>0</v>
      </c>
      <c r="Y68" s="302"/>
      <c r="Z68" s="303">
        <f>Y69</f>
        <v>0</v>
      </c>
      <c r="AA68" s="272"/>
      <c r="AB68" s="273"/>
      <c r="AC68" s="210"/>
      <c r="AD68" s="210"/>
    </row>
    <row r="69" ht="99.0" customHeight="1">
      <c r="A69" s="235"/>
      <c r="B69" s="235"/>
      <c r="C69" s="201" t="s">
        <v>473</v>
      </c>
      <c r="D69" s="201" t="s">
        <v>474</v>
      </c>
      <c r="E69" s="201" t="s">
        <v>475</v>
      </c>
      <c r="F69" s="201" t="s">
        <v>476</v>
      </c>
      <c r="G69" s="170" t="s">
        <v>433</v>
      </c>
      <c r="H69" s="304">
        <v>1.0</v>
      </c>
      <c r="I69" s="136">
        <f>H69*J69</f>
        <v>1</v>
      </c>
      <c r="J69" s="305">
        <v>1.0</v>
      </c>
      <c r="K69" s="288">
        <f t="shared" si="47"/>
        <v>0.08333333333</v>
      </c>
      <c r="L69" s="207">
        <v>0.0</v>
      </c>
      <c r="M69" s="207">
        <v>0.0</v>
      </c>
      <c r="N69" s="207">
        <v>0.0</v>
      </c>
      <c r="O69" s="207">
        <v>0.0</v>
      </c>
      <c r="P69" s="207">
        <v>0.0</v>
      </c>
      <c r="Q69" s="207">
        <v>0.0</v>
      </c>
      <c r="R69" s="207">
        <v>0.0</v>
      </c>
      <c r="S69" s="207">
        <v>0.0</v>
      </c>
      <c r="T69" s="207">
        <v>0.0</v>
      </c>
      <c r="U69" s="207">
        <v>0.0</v>
      </c>
      <c r="V69" s="207">
        <v>0.0</v>
      </c>
      <c r="W69" s="207">
        <v>0.0</v>
      </c>
      <c r="X69" s="289">
        <f t="shared" si="48"/>
        <v>0</v>
      </c>
      <c r="Y69" s="137">
        <f>X69/I69</f>
        <v>0</v>
      </c>
      <c r="Z69" s="275"/>
      <c r="AA69" s="275"/>
      <c r="AB69" s="270"/>
      <c r="AC69" s="210"/>
      <c r="AD69" s="210"/>
    </row>
    <row r="70" ht="12.0" customHeight="1">
      <c r="A70" s="229"/>
      <c r="B70" s="229">
        <v>8.0</v>
      </c>
      <c r="C70" s="253" t="s">
        <v>477</v>
      </c>
      <c r="D70" s="183"/>
      <c r="E70" s="183"/>
      <c r="F70" s="183"/>
      <c r="G70" s="153"/>
      <c r="H70" s="132"/>
      <c r="I70" s="136"/>
      <c r="J70" s="137"/>
      <c r="K70" s="296"/>
      <c r="L70" s="153"/>
      <c r="M70" s="153"/>
      <c r="N70" s="153"/>
      <c r="O70" s="153"/>
      <c r="P70" s="153"/>
      <c r="Q70" s="153"/>
      <c r="R70" s="153"/>
      <c r="S70" s="153"/>
      <c r="T70" s="153"/>
      <c r="U70" s="153"/>
      <c r="V70" s="153"/>
      <c r="W70" s="153"/>
      <c r="X70" s="289"/>
      <c r="Y70" s="153"/>
      <c r="Z70" s="306">
        <f>Y71</f>
        <v>0.06425702811</v>
      </c>
      <c r="AA70" s="306"/>
      <c r="AB70" s="210"/>
      <c r="AC70" s="210"/>
      <c r="AD70" s="210"/>
    </row>
    <row r="71" ht="138.0" customHeight="1">
      <c r="A71" s="229"/>
      <c r="B71" s="229"/>
      <c r="C71" s="133" t="s">
        <v>478</v>
      </c>
      <c r="D71" s="230" t="s">
        <v>479</v>
      </c>
      <c r="E71" s="230" t="s">
        <v>480</v>
      </c>
      <c r="F71" s="230" t="s">
        <v>481</v>
      </c>
      <c r="G71" s="230" t="s">
        <v>482</v>
      </c>
      <c r="H71" s="307">
        <v>498.0</v>
      </c>
      <c r="I71" s="136">
        <f>H71*J71</f>
        <v>498</v>
      </c>
      <c r="J71" s="297">
        <v>1.0</v>
      </c>
      <c r="K71" s="288">
        <f>I71/12</f>
        <v>41.5</v>
      </c>
      <c r="L71" s="224">
        <v>15.0</v>
      </c>
      <c r="M71" s="224">
        <v>17.0</v>
      </c>
      <c r="N71" s="207">
        <v>0.0</v>
      </c>
      <c r="O71" s="207">
        <v>0.0</v>
      </c>
      <c r="P71" s="207">
        <v>0.0</v>
      </c>
      <c r="Q71" s="207">
        <v>0.0</v>
      </c>
      <c r="R71" s="207">
        <v>0.0</v>
      </c>
      <c r="S71" s="207">
        <v>0.0</v>
      </c>
      <c r="T71" s="207">
        <v>0.0</v>
      </c>
      <c r="U71" s="207">
        <v>0.0</v>
      </c>
      <c r="V71" s="207">
        <v>0.0</v>
      </c>
      <c r="W71" s="207">
        <v>0.0</v>
      </c>
      <c r="X71" s="289">
        <f>SUM(L71:W71)</f>
        <v>32</v>
      </c>
      <c r="Y71" s="137">
        <f>X71/I71</f>
        <v>0.06425702811</v>
      </c>
      <c r="Z71" s="306"/>
      <c r="AA71" s="306"/>
      <c r="AB71" s="210"/>
      <c r="AC71" s="210" t="s">
        <v>483</v>
      </c>
      <c r="AD71" s="210" t="s">
        <v>484</v>
      </c>
    </row>
    <row r="72" ht="31.5" customHeight="1">
      <c r="A72" s="308"/>
      <c r="B72" s="309" t="s">
        <v>485</v>
      </c>
      <c r="C72" s="247" t="s">
        <v>486</v>
      </c>
      <c r="D72" s="310"/>
      <c r="E72" s="311"/>
      <c r="F72" s="311"/>
      <c r="G72" s="312"/>
      <c r="H72" s="312"/>
      <c r="I72" s="197"/>
      <c r="J72" s="313"/>
      <c r="K72" s="314"/>
      <c r="L72" s="312"/>
      <c r="M72" s="312"/>
      <c r="N72" s="312"/>
      <c r="O72" s="312"/>
      <c r="P72" s="312"/>
      <c r="Q72" s="312"/>
      <c r="R72" s="312"/>
      <c r="S72" s="312"/>
      <c r="T72" s="312"/>
      <c r="U72" s="312"/>
      <c r="V72" s="312"/>
      <c r="W72" s="312"/>
      <c r="X72" s="312"/>
      <c r="Y72" s="197"/>
      <c r="Z72" s="315">
        <f>SUM(Z73+Z78+Z85+Z89)/4</f>
        <v>0.1658181493</v>
      </c>
      <c r="AA72" s="315"/>
      <c r="AB72" s="113"/>
      <c r="AC72" s="113"/>
      <c r="AD72" s="113"/>
    </row>
    <row r="73" ht="34.5" customHeight="1">
      <c r="A73" s="316"/>
      <c r="B73" s="255">
        <v>1.0</v>
      </c>
      <c r="C73" s="317" t="s">
        <v>487</v>
      </c>
      <c r="D73" s="255"/>
      <c r="E73" s="318"/>
      <c r="F73" s="318"/>
      <c r="G73" s="256"/>
      <c r="H73" s="319"/>
      <c r="I73" s="256"/>
      <c r="J73" s="320"/>
      <c r="K73" s="321"/>
      <c r="L73" s="322"/>
      <c r="M73" s="322"/>
      <c r="N73" s="322"/>
      <c r="O73" s="322"/>
      <c r="P73" s="322"/>
      <c r="Q73" s="322"/>
      <c r="R73" s="322"/>
      <c r="S73" s="322"/>
      <c r="T73" s="322"/>
      <c r="U73" s="322"/>
      <c r="V73" s="322"/>
      <c r="W73" s="322"/>
      <c r="X73" s="322"/>
      <c r="Y73" s="256"/>
      <c r="Z73" s="260">
        <f>Y74</f>
        <v>0</v>
      </c>
      <c r="AA73" s="261"/>
      <c r="AB73" s="198"/>
      <c r="AC73" s="113"/>
      <c r="AD73" s="113"/>
    </row>
    <row r="74" ht="70.5" customHeight="1">
      <c r="A74" s="170"/>
      <c r="B74" s="170"/>
      <c r="C74" s="291" t="s">
        <v>488</v>
      </c>
      <c r="D74" s="323" t="s">
        <v>489</v>
      </c>
      <c r="E74" s="324" t="s">
        <v>490</v>
      </c>
      <c r="F74" s="236" t="s">
        <v>491</v>
      </c>
      <c r="G74" s="236" t="s">
        <v>450</v>
      </c>
      <c r="H74" s="325">
        <v>4315.0</v>
      </c>
      <c r="I74" s="326">
        <v>4315.0</v>
      </c>
      <c r="J74" s="327">
        <v>1.0</v>
      </c>
      <c r="K74" s="328">
        <f>I74/12</f>
        <v>359.5833333</v>
      </c>
      <c r="L74" s="322"/>
      <c r="M74" s="322"/>
      <c r="N74" s="322"/>
      <c r="O74" s="322"/>
      <c r="P74" s="236">
        <v>0.0</v>
      </c>
      <c r="Q74" s="236">
        <v>0.0</v>
      </c>
      <c r="R74" s="236">
        <v>0.0</v>
      </c>
      <c r="S74" s="236">
        <v>0.0</v>
      </c>
      <c r="T74" s="236">
        <v>0.0</v>
      </c>
      <c r="U74" s="236">
        <v>0.0</v>
      </c>
      <c r="V74" s="236">
        <v>0.0</v>
      </c>
      <c r="W74" s="236">
        <v>0.0</v>
      </c>
      <c r="X74" s="236">
        <f>SUM(L74:W74)</f>
        <v>0</v>
      </c>
      <c r="Y74" s="305">
        <f>X74/I74</f>
        <v>0</v>
      </c>
      <c r="Z74" s="305"/>
      <c r="AA74" s="305"/>
      <c r="AB74" s="329"/>
      <c r="AC74" s="144"/>
      <c r="AD74" s="144"/>
    </row>
    <row r="75" ht="67.5" customHeight="1">
      <c r="A75" s="182"/>
      <c r="B75" s="182"/>
      <c r="C75" s="182"/>
      <c r="D75" s="183" t="s">
        <v>492</v>
      </c>
      <c r="E75" s="330" t="s">
        <v>493</v>
      </c>
      <c r="F75" s="182"/>
      <c r="G75" s="182"/>
      <c r="H75" s="182"/>
      <c r="I75" s="182"/>
      <c r="J75" s="182"/>
      <c r="K75" s="182"/>
      <c r="L75" s="331">
        <v>357.0</v>
      </c>
      <c r="M75" s="331">
        <v>260.0</v>
      </c>
      <c r="N75" s="133">
        <v>0.0</v>
      </c>
      <c r="O75" s="133">
        <v>0.0</v>
      </c>
      <c r="P75" s="182"/>
      <c r="Q75" s="182"/>
      <c r="R75" s="182"/>
      <c r="S75" s="182"/>
      <c r="T75" s="182"/>
      <c r="U75" s="182"/>
      <c r="V75" s="182"/>
      <c r="W75" s="182"/>
      <c r="X75" s="182"/>
      <c r="Y75" s="182"/>
      <c r="Z75" s="182"/>
      <c r="AA75" s="269"/>
      <c r="AB75" s="270"/>
      <c r="AC75" s="210"/>
      <c r="AD75" s="210"/>
    </row>
    <row r="76" ht="42.75" customHeight="1">
      <c r="A76" s="182"/>
      <c r="B76" s="182"/>
      <c r="C76" s="182"/>
      <c r="D76" s="183" t="s">
        <v>494</v>
      </c>
      <c r="E76" s="182"/>
      <c r="F76" s="182"/>
      <c r="G76" s="182"/>
      <c r="H76" s="182"/>
      <c r="I76" s="182"/>
      <c r="J76" s="182"/>
      <c r="K76" s="182"/>
      <c r="L76" s="322"/>
      <c r="M76" s="322"/>
      <c r="N76" s="322"/>
      <c r="O76" s="322"/>
      <c r="P76" s="182"/>
      <c r="Q76" s="182"/>
      <c r="R76" s="182"/>
      <c r="S76" s="182"/>
      <c r="T76" s="182"/>
      <c r="U76" s="182"/>
      <c r="V76" s="182"/>
      <c r="W76" s="182"/>
      <c r="X76" s="182"/>
      <c r="Y76" s="182"/>
      <c r="Z76" s="182"/>
      <c r="AA76" s="269"/>
      <c r="AB76" s="270"/>
      <c r="AC76" s="210"/>
      <c r="AD76" s="210"/>
    </row>
    <row r="77" ht="32.25" customHeight="1">
      <c r="A77" s="11"/>
      <c r="B77" s="11"/>
      <c r="C77" s="11"/>
      <c r="D77" s="183" t="s">
        <v>495</v>
      </c>
      <c r="E77" s="11"/>
      <c r="F77" s="11"/>
      <c r="G77" s="11"/>
      <c r="H77" s="11"/>
      <c r="I77" s="11"/>
      <c r="J77" s="11"/>
      <c r="K77" s="11"/>
      <c r="L77" s="322"/>
      <c r="M77" s="322"/>
      <c r="N77" s="322"/>
      <c r="O77" s="322"/>
      <c r="P77" s="11"/>
      <c r="Q77" s="11"/>
      <c r="R77" s="11"/>
      <c r="S77" s="11"/>
      <c r="T77" s="11"/>
      <c r="U77" s="11"/>
      <c r="V77" s="11"/>
      <c r="W77" s="11"/>
      <c r="X77" s="11"/>
      <c r="Y77" s="11"/>
      <c r="Z77" s="106"/>
      <c r="AA77" s="269"/>
      <c r="AB77" s="270"/>
      <c r="AC77" s="210"/>
      <c r="AD77" s="210"/>
    </row>
    <row r="78" ht="23.25" customHeight="1">
      <c r="A78" s="200"/>
      <c r="B78" s="200">
        <v>2.0</v>
      </c>
      <c r="C78" s="332" t="s">
        <v>496</v>
      </c>
      <c r="D78" s="201"/>
      <c r="E78" s="201"/>
      <c r="F78" s="201"/>
      <c r="G78" s="146"/>
      <c r="H78" s="333"/>
      <c r="I78" s="146"/>
      <c r="J78" s="334"/>
      <c r="K78" s="335"/>
      <c r="L78" s="336"/>
      <c r="M78" s="336"/>
      <c r="N78" s="336"/>
      <c r="O78" s="336"/>
      <c r="P78" s="336"/>
      <c r="Q78" s="336"/>
      <c r="R78" s="336"/>
      <c r="S78" s="336"/>
      <c r="T78" s="336"/>
      <c r="U78" s="336"/>
      <c r="V78" s="336"/>
      <c r="W78" s="336"/>
      <c r="X78" s="336"/>
      <c r="Y78" s="207"/>
      <c r="Z78" s="260">
        <f>Y79</f>
        <v>0.2653061224</v>
      </c>
      <c r="AA78" s="261"/>
      <c r="AB78" s="222"/>
      <c r="AC78" s="210"/>
      <c r="AD78" s="210"/>
    </row>
    <row r="79" ht="93.75" customHeight="1">
      <c r="A79" s="170"/>
      <c r="B79" s="170"/>
      <c r="C79" s="236" t="s">
        <v>497</v>
      </c>
      <c r="D79" s="263" t="s">
        <v>498</v>
      </c>
      <c r="E79" s="183" t="s">
        <v>499</v>
      </c>
      <c r="F79" s="236" t="s">
        <v>500</v>
      </c>
      <c r="G79" s="236" t="s">
        <v>450</v>
      </c>
      <c r="H79" s="325">
        <v>490.0</v>
      </c>
      <c r="I79" s="337">
        <v>490.0</v>
      </c>
      <c r="J79" s="327">
        <v>1.0</v>
      </c>
      <c r="K79" s="328">
        <f>I79/12</f>
        <v>40.83333333</v>
      </c>
      <c r="L79" s="338">
        <v>60.0</v>
      </c>
      <c r="M79" s="338">
        <v>70.0</v>
      </c>
      <c r="N79" s="236">
        <v>0.0</v>
      </c>
      <c r="O79" s="236">
        <v>0.0</v>
      </c>
      <c r="P79" s="236">
        <v>0.0</v>
      </c>
      <c r="Q79" s="236">
        <v>0.0</v>
      </c>
      <c r="R79" s="236">
        <v>0.0</v>
      </c>
      <c r="S79" s="236">
        <v>0.0</v>
      </c>
      <c r="T79" s="236">
        <v>0.0</v>
      </c>
      <c r="U79" s="236">
        <v>0.0</v>
      </c>
      <c r="V79" s="236">
        <v>0.0</v>
      </c>
      <c r="W79" s="236">
        <v>0.0</v>
      </c>
      <c r="X79" s="236">
        <f>SUM(L79:W79)</f>
        <v>130</v>
      </c>
      <c r="Y79" s="305">
        <f>X79/I79</f>
        <v>0.2653061224</v>
      </c>
      <c r="Z79" s="305"/>
      <c r="AA79" s="305"/>
      <c r="AB79" s="339"/>
      <c r="AC79" s="210"/>
      <c r="AD79" s="210"/>
    </row>
    <row r="80" ht="62.25" customHeight="1">
      <c r="A80" s="182"/>
      <c r="B80" s="182"/>
      <c r="C80" s="182"/>
      <c r="D80" s="183" t="s">
        <v>501</v>
      </c>
      <c r="E80" s="330" t="s">
        <v>502</v>
      </c>
      <c r="F80" s="182"/>
      <c r="G80" s="182"/>
      <c r="H80" s="182"/>
      <c r="I80" s="182"/>
      <c r="J80" s="182"/>
      <c r="K80" s="182"/>
      <c r="L80" s="182"/>
      <c r="M80" s="182"/>
      <c r="N80" s="182"/>
      <c r="O80" s="182"/>
      <c r="P80" s="182"/>
      <c r="Q80" s="182"/>
      <c r="R80" s="182"/>
      <c r="S80" s="182"/>
      <c r="T80" s="182"/>
      <c r="U80" s="182"/>
      <c r="V80" s="182"/>
      <c r="W80" s="182"/>
      <c r="X80" s="182"/>
      <c r="Y80" s="182"/>
      <c r="Z80" s="182"/>
      <c r="AA80" s="269"/>
      <c r="AB80" s="270"/>
      <c r="AC80" s="210"/>
      <c r="AD80" s="210"/>
    </row>
    <row r="81" ht="57.75" customHeight="1">
      <c r="A81" s="182"/>
      <c r="B81" s="182"/>
      <c r="C81" s="182"/>
      <c r="D81" s="183" t="s">
        <v>503</v>
      </c>
      <c r="E81" s="182"/>
      <c r="F81" s="182"/>
      <c r="G81" s="182"/>
      <c r="H81" s="182"/>
      <c r="I81" s="182"/>
      <c r="J81" s="182"/>
      <c r="K81" s="182"/>
      <c r="L81" s="182"/>
      <c r="M81" s="182"/>
      <c r="N81" s="182"/>
      <c r="O81" s="182"/>
      <c r="P81" s="182"/>
      <c r="Q81" s="182"/>
      <c r="R81" s="182"/>
      <c r="S81" s="182"/>
      <c r="T81" s="182"/>
      <c r="U81" s="182"/>
      <c r="V81" s="182"/>
      <c r="W81" s="182"/>
      <c r="X81" s="182"/>
      <c r="Y81" s="182"/>
      <c r="Z81" s="182"/>
      <c r="AA81" s="269"/>
      <c r="AB81" s="270"/>
      <c r="AC81" s="210"/>
      <c r="AD81" s="210"/>
    </row>
    <row r="82" ht="42.0" customHeight="1">
      <c r="A82" s="182"/>
      <c r="B82" s="182"/>
      <c r="C82" s="182"/>
      <c r="D82" s="183" t="s">
        <v>504</v>
      </c>
      <c r="E82" s="182"/>
      <c r="F82" s="182"/>
      <c r="G82" s="182"/>
      <c r="H82" s="182"/>
      <c r="I82" s="182"/>
      <c r="J82" s="182"/>
      <c r="K82" s="182"/>
      <c r="L82" s="182"/>
      <c r="M82" s="182"/>
      <c r="N82" s="182"/>
      <c r="O82" s="182"/>
      <c r="P82" s="182"/>
      <c r="Q82" s="182"/>
      <c r="R82" s="182"/>
      <c r="S82" s="182"/>
      <c r="T82" s="182"/>
      <c r="U82" s="182"/>
      <c r="V82" s="182"/>
      <c r="W82" s="182"/>
      <c r="X82" s="182"/>
      <c r="Y82" s="182"/>
      <c r="Z82" s="182"/>
      <c r="AA82" s="269"/>
      <c r="AB82" s="270"/>
      <c r="AC82" s="210"/>
      <c r="AD82" s="210"/>
    </row>
    <row r="83" ht="20.25" customHeight="1">
      <c r="A83" s="182"/>
      <c r="B83" s="182"/>
      <c r="C83" s="182"/>
      <c r="D83" s="183" t="s">
        <v>505</v>
      </c>
      <c r="E83" s="182"/>
      <c r="F83" s="182"/>
      <c r="G83" s="182"/>
      <c r="H83" s="182"/>
      <c r="I83" s="182"/>
      <c r="J83" s="182"/>
      <c r="K83" s="182"/>
      <c r="L83" s="182"/>
      <c r="M83" s="182"/>
      <c r="N83" s="182"/>
      <c r="O83" s="182"/>
      <c r="P83" s="182"/>
      <c r="Q83" s="182"/>
      <c r="R83" s="182"/>
      <c r="S83" s="182"/>
      <c r="T83" s="182"/>
      <c r="U83" s="182"/>
      <c r="V83" s="182"/>
      <c r="W83" s="182"/>
      <c r="X83" s="182"/>
      <c r="Y83" s="182"/>
      <c r="Z83" s="182"/>
      <c r="AA83" s="269"/>
      <c r="AB83" s="270"/>
      <c r="AC83" s="210"/>
      <c r="AD83" s="210"/>
    </row>
    <row r="84" ht="22.5" customHeight="1">
      <c r="A84" s="11"/>
      <c r="B84" s="11"/>
      <c r="C84" s="11"/>
      <c r="D84" s="183" t="s">
        <v>506</v>
      </c>
      <c r="E84" s="11"/>
      <c r="F84" s="11"/>
      <c r="G84" s="11"/>
      <c r="H84" s="11"/>
      <c r="I84" s="11"/>
      <c r="J84" s="11"/>
      <c r="K84" s="11"/>
      <c r="L84" s="11"/>
      <c r="M84" s="11"/>
      <c r="N84" s="11"/>
      <c r="O84" s="11"/>
      <c r="P84" s="11"/>
      <c r="Q84" s="11"/>
      <c r="R84" s="11"/>
      <c r="S84" s="11"/>
      <c r="T84" s="11"/>
      <c r="U84" s="11"/>
      <c r="V84" s="11"/>
      <c r="W84" s="11"/>
      <c r="X84" s="11"/>
      <c r="Y84" s="11"/>
      <c r="Z84" s="11"/>
      <c r="AA84" s="340"/>
      <c r="AB84" s="341"/>
      <c r="AC84" s="210"/>
      <c r="AD84" s="210"/>
    </row>
    <row r="85" ht="24.0" customHeight="1">
      <c r="A85" s="199"/>
      <c r="B85" s="194">
        <v>3.0</v>
      </c>
      <c r="C85" s="253" t="s">
        <v>507</v>
      </c>
      <c r="D85" s="183"/>
      <c r="E85" s="183"/>
      <c r="F85" s="183"/>
      <c r="G85" s="133"/>
      <c r="H85" s="145"/>
      <c r="I85" s="132"/>
      <c r="J85" s="134"/>
      <c r="K85" s="342"/>
      <c r="L85" s="133"/>
      <c r="M85" s="133"/>
      <c r="N85" s="133"/>
      <c r="O85" s="133"/>
      <c r="P85" s="133"/>
      <c r="Q85" s="133"/>
      <c r="R85" s="133"/>
      <c r="S85" s="133"/>
      <c r="T85" s="133"/>
      <c r="U85" s="133"/>
      <c r="V85" s="133"/>
      <c r="W85" s="133"/>
      <c r="X85" s="133"/>
      <c r="Y85" s="132"/>
      <c r="Z85" s="260">
        <f>Y86</f>
        <v>0.3636363636</v>
      </c>
      <c r="AA85" s="261"/>
      <c r="AB85" s="222"/>
      <c r="AC85" s="210"/>
      <c r="AD85" s="210"/>
    </row>
    <row r="86" ht="84.75" customHeight="1">
      <c r="A86" s="343"/>
      <c r="B86" s="344"/>
      <c r="C86" s="330" t="s">
        <v>508</v>
      </c>
      <c r="D86" s="183" t="s">
        <v>509</v>
      </c>
      <c r="E86" s="183" t="s">
        <v>510</v>
      </c>
      <c r="F86" s="330" t="s">
        <v>511</v>
      </c>
      <c r="G86" s="330" t="s">
        <v>450</v>
      </c>
      <c r="H86" s="345">
        <v>22.0</v>
      </c>
      <c r="I86" s="346">
        <v>22.0</v>
      </c>
      <c r="J86" s="347">
        <v>1.0</v>
      </c>
      <c r="K86" s="328">
        <f>I86/12</f>
        <v>1.833333333</v>
      </c>
      <c r="L86" s="348">
        <v>7.0</v>
      </c>
      <c r="M86" s="348">
        <v>1.0</v>
      </c>
      <c r="N86" s="330">
        <v>0.0</v>
      </c>
      <c r="O86" s="330">
        <v>0.0</v>
      </c>
      <c r="P86" s="330">
        <v>0.0</v>
      </c>
      <c r="Q86" s="330">
        <v>0.0</v>
      </c>
      <c r="R86" s="330">
        <v>0.0</v>
      </c>
      <c r="S86" s="330">
        <v>0.0</v>
      </c>
      <c r="T86" s="330">
        <v>0.0</v>
      </c>
      <c r="U86" s="330">
        <v>0.0</v>
      </c>
      <c r="V86" s="330">
        <v>0.0</v>
      </c>
      <c r="W86" s="330">
        <v>0.0</v>
      </c>
      <c r="X86" s="349">
        <f>SUM(L86:W86)</f>
        <v>8</v>
      </c>
      <c r="Y86" s="350">
        <f>X86/I86</f>
        <v>0.3636363636</v>
      </c>
      <c r="Z86" s="351"/>
      <c r="AA86" s="150"/>
      <c r="AB86" s="352"/>
      <c r="AC86" s="353" t="s">
        <v>512</v>
      </c>
      <c r="AD86" s="353" t="s">
        <v>513</v>
      </c>
    </row>
    <row r="87" ht="109.5" customHeight="1">
      <c r="A87" s="182"/>
      <c r="B87" s="182"/>
      <c r="C87" s="182"/>
      <c r="D87" s="183" t="s">
        <v>514</v>
      </c>
      <c r="E87" s="330" t="s">
        <v>515</v>
      </c>
      <c r="F87" s="182"/>
      <c r="G87" s="182"/>
      <c r="H87" s="182"/>
      <c r="I87" s="182"/>
      <c r="J87" s="182"/>
      <c r="K87" s="182"/>
      <c r="L87" s="182"/>
      <c r="M87" s="182"/>
      <c r="N87" s="182"/>
      <c r="O87" s="182"/>
      <c r="P87" s="182"/>
      <c r="Q87" s="182"/>
      <c r="R87" s="182"/>
      <c r="S87" s="182"/>
      <c r="T87" s="182"/>
      <c r="U87" s="182"/>
      <c r="V87" s="182"/>
      <c r="W87" s="182"/>
      <c r="X87" s="354"/>
      <c r="Y87" s="182"/>
      <c r="Z87" s="182"/>
      <c r="AA87" s="179"/>
      <c r="AB87" s="355"/>
      <c r="AC87" s="356"/>
      <c r="AD87" s="356"/>
    </row>
    <row r="88" ht="43.5" customHeight="1">
      <c r="A88" s="11"/>
      <c r="B88" s="11"/>
      <c r="C88" s="11"/>
      <c r="D88" s="183" t="s">
        <v>516</v>
      </c>
      <c r="E88" s="11"/>
      <c r="F88" s="11"/>
      <c r="G88" s="11"/>
      <c r="H88" s="11"/>
      <c r="I88" s="11"/>
      <c r="J88" s="11"/>
      <c r="K88" s="11"/>
      <c r="L88" s="11"/>
      <c r="M88" s="11"/>
      <c r="N88" s="11"/>
      <c r="O88" s="11"/>
      <c r="P88" s="11"/>
      <c r="Q88" s="11"/>
      <c r="R88" s="11"/>
      <c r="S88" s="11"/>
      <c r="T88" s="11"/>
      <c r="U88" s="11"/>
      <c r="V88" s="11"/>
      <c r="W88" s="11"/>
      <c r="X88" s="357"/>
      <c r="Y88" s="11"/>
      <c r="Z88" s="106"/>
      <c r="AA88" s="179"/>
      <c r="AB88" s="270"/>
      <c r="AC88" s="210"/>
      <c r="AD88" s="210"/>
    </row>
    <row r="89" ht="22.5" customHeight="1">
      <c r="A89" s="358"/>
      <c r="B89" s="358">
        <v>4.0</v>
      </c>
      <c r="C89" s="332" t="s">
        <v>517</v>
      </c>
      <c r="D89" s="201"/>
      <c r="E89" s="201"/>
      <c r="F89" s="291"/>
      <c r="G89" s="170"/>
      <c r="H89" s="333"/>
      <c r="I89" s="170"/>
      <c r="J89" s="359"/>
      <c r="K89" s="335"/>
      <c r="L89" s="360"/>
      <c r="M89" s="360"/>
      <c r="N89" s="360"/>
      <c r="O89" s="360"/>
      <c r="P89" s="360"/>
      <c r="Q89" s="360"/>
      <c r="R89" s="360"/>
      <c r="S89" s="360"/>
      <c r="T89" s="360"/>
      <c r="U89" s="360"/>
      <c r="V89" s="360"/>
      <c r="W89" s="360"/>
      <c r="X89" s="360"/>
      <c r="Y89" s="361"/>
      <c r="Z89" s="260">
        <f>SUM(Y90:Y107)/3</f>
        <v>0.03433011112</v>
      </c>
      <c r="AA89" s="261"/>
      <c r="AB89" s="222"/>
      <c r="AC89" s="210"/>
      <c r="AD89" s="210"/>
    </row>
    <row r="90" ht="103.5" customHeight="1">
      <c r="A90" s="229"/>
      <c r="B90" s="229"/>
      <c r="C90" s="183" t="s">
        <v>518</v>
      </c>
      <c r="D90" s="183" t="s">
        <v>519</v>
      </c>
      <c r="E90" s="183" t="s">
        <v>520</v>
      </c>
      <c r="F90" s="274" t="s">
        <v>521</v>
      </c>
      <c r="G90" s="153" t="s">
        <v>522</v>
      </c>
      <c r="H90" s="145">
        <v>3.0</v>
      </c>
      <c r="I90" s="362">
        <f t="shared" ref="I90:I91" si="50">H90*J90</f>
        <v>3</v>
      </c>
      <c r="J90" s="267">
        <v>1.0</v>
      </c>
      <c r="K90" s="262">
        <f t="shared" ref="K90:K91" si="51">I90/12</f>
        <v>0.25</v>
      </c>
      <c r="L90" s="224"/>
      <c r="M90" s="224"/>
      <c r="N90" s="207"/>
      <c r="O90" s="207">
        <v>0.0</v>
      </c>
      <c r="P90" s="207">
        <v>0.0</v>
      </c>
      <c r="Q90" s="207">
        <v>0.0</v>
      </c>
      <c r="R90" s="207">
        <v>0.0</v>
      </c>
      <c r="S90" s="207">
        <v>0.0</v>
      </c>
      <c r="T90" s="207">
        <v>0.0</v>
      </c>
      <c r="U90" s="207">
        <v>0.0</v>
      </c>
      <c r="V90" s="207">
        <v>0.0</v>
      </c>
      <c r="W90" s="207">
        <v>0.0</v>
      </c>
      <c r="X90" s="268">
        <f>SUM(L90:W90)/12</f>
        <v>0</v>
      </c>
      <c r="Y90" s="137">
        <f>X90/I90</f>
        <v>0</v>
      </c>
      <c r="Z90" s="282"/>
      <c r="AA90" s="282"/>
      <c r="AB90" s="270"/>
      <c r="AC90" s="210"/>
      <c r="AD90" s="210"/>
    </row>
    <row r="91" ht="72.0" customHeight="1">
      <c r="A91" s="235"/>
      <c r="B91" s="235"/>
      <c r="C91" s="363" t="s">
        <v>523</v>
      </c>
      <c r="D91" s="183" t="s">
        <v>524</v>
      </c>
      <c r="E91" s="363" t="s">
        <v>525</v>
      </c>
      <c r="F91" s="364" t="s">
        <v>526</v>
      </c>
      <c r="G91" s="170" t="s">
        <v>527</v>
      </c>
      <c r="H91" s="365">
        <v>15.0</v>
      </c>
      <c r="I91" s="170">
        <f t="shared" si="50"/>
        <v>15</v>
      </c>
      <c r="J91" s="327">
        <v>1.0</v>
      </c>
      <c r="K91" s="328">
        <f t="shared" si="51"/>
        <v>1.25</v>
      </c>
      <c r="L91" s="236">
        <v>0.0</v>
      </c>
      <c r="M91" s="236">
        <v>0.0</v>
      </c>
      <c r="N91" s="236">
        <v>0.0</v>
      </c>
      <c r="O91" s="236">
        <v>0.0</v>
      </c>
      <c r="P91" s="236">
        <v>0.0</v>
      </c>
      <c r="Q91" s="236">
        <v>0.0</v>
      </c>
      <c r="R91" s="236">
        <v>0.0</v>
      </c>
      <c r="S91" s="236">
        <v>0.0</v>
      </c>
      <c r="T91" s="236">
        <v>0.0</v>
      </c>
      <c r="U91" s="236">
        <v>0.0</v>
      </c>
      <c r="V91" s="236">
        <v>0.0</v>
      </c>
      <c r="W91" s="236">
        <v>0.0</v>
      </c>
      <c r="X91" s="366">
        <f>SUM(L91:W91)</f>
        <v>0</v>
      </c>
      <c r="Y91" s="361">
        <v>0.0</v>
      </c>
      <c r="Z91" s="367"/>
      <c r="AA91" s="367"/>
      <c r="AB91" s="339"/>
      <c r="AC91" s="210"/>
      <c r="AD91" s="210"/>
    </row>
    <row r="92" ht="36.0" customHeight="1">
      <c r="A92" s="182"/>
      <c r="B92" s="182"/>
      <c r="C92" s="182"/>
      <c r="D92" s="183" t="s">
        <v>528</v>
      </c>
      <c r="E92" s="182"/>
      <c r="F92" s="182"/>
      <c r="G92" s="182"/>
      <c r="H92" s="182"/>
      <c r="I92" s="182"/>
      <c r="J92" s="182"/>
      <c r="K92" s="182"/>
      <c r="L92" s="182"/>
      <c r="M92" s="182"/>
      <c r="N92" s="182"/>
      <c r="O92" s="182"/>
      <c r="P92" s="182"/>
      <c r="Q92" s="182"/>
      <c r="R92" s="182"/>
      <c r="S92" s="182"/>
      <c r="T92" s="182"/>
      <c r="U92" s="182"/>
      <c r="V92" s="182"/>
      <c r="W92" s="182"/>
      <c r="X92" s="368"/>
      <c r="Y92" s="368"/>
      <c r="Z92" s="369"/>
      <c r="AA92" s="369"/>
      <c r="AB92" s="270"/>
      <c r="AC92" s="210"/>
      <c r="AD92" s="210"/>
    </row>
    <row r="93" ht="27.0" customHeight="1">
      <c r="A93" s="182"/>
      <c r="B93" s="182"/>
      <c r="C93" s="182"/>
      <c r="D93" s="183" t="s">
        <v>529</v>
      </c>
      <c r="E93" s="182"/>
      <c r="F93" s="182"/>
      <c r="G93" s="182"/>
      <c r="H93" s="182"/>
      <c r="I93" s="182"/>
      <c r="J93" s="182"/>
      <c r="K93" s="182"/>
      <c r="L93" s="182"/>
      <c r="M93" s="182"/>
      <c r="N93" s="182"/>
      <c r="O93" s="182"/>
      <c r="P93" s="182"/>
      <c r="Q93" s="182"/>
      <c r="R93" s="182"/>
      <c r="S93" s="182"/>
      <c r="T93" s="182"/>
      <c r="U93" s="182"/>
      <c r="V93" s="182"/>
      <c r="W93" s="182"/>
      <c r="X93" s="368"/>
      <c r="Y93" s="368"/>
      <c r="Z93" s="369"/>
      <c r="AA93" s="369"/>
      <c r="AB93" s="270"/>
      <c r="AC93" s="210"/>
      <c r="AD93" s="210"/>
    </row>
    <row r="94" ht="24.0" customHeight="1">
      <c r="A94" s="182"/>
      <c r="B94" s="182"/>
      <c r="C94" s="182"/>
      <c r="D94" s="183" t="s">
        <v>530</v>
      </c>
      <c r="E94" s="182"/>
      <c r="F94" s="182"/>
      <c r="G94" s="182"/>
      <c r="H94" s="182"/>
      <c r="I94" s="182"/>
      <c r="J94" s="182"/>
      <c r="K94" s="182"/>
      <c r="L94" s="182"/>
      <c r="M94" s="182"/>
      <c r="N94" s="182"/>
      <c r="O94" s="182"/>
      <c r="P94" s="182"/>
      <c r="Q94" s="182"/>
      <c r="R94" s="182"/>
      <c r="S94" s="182"/>
      <c r="T94" s="182"/>
      <c r="U94" s="182"/>
      <c r="V94" s="182"/>
      <c r="W94" s="182"/>
      <c r="X94" s="368"/>
      <c r="Y94" s="368"/>
      <c r="Z94" s="369"/>
      <c r="AA94" s="369"/>
      <c r="AB94" s="270"/>
      <c r="AC94" s="210"/>
      <c r="AD94" s="210"/>
    </row>
    <row r="95" ht="22.5" customHeight="1">
      <c r="A95" s="182"/>
      <c r="B95" s="182"/>
      <c r="C95" s="182"/>
      <c r="D95" s="183" t="s">
        <v>531</v>
      </c>
      <c r="E95" s="182"/>
      <c r="F95" s="182"/>
      <c r="G95" s="182"/>
      <c r="H95" s="182"/>
      <c r="I95" s="182"/>
      <c r="J95" s="182"/>
      <c r="K95" s="182"/>
      <c r="L95" s="182"/>
      <c r="M95" s="182"/>
      <c r="N95" s="182"/>
      <c r="O95" s="182"/>
      <c r="P95" s="182"/>
      <c r="Q95" s="182"/>
      <c r="R95" s="182"/>
      <c r="S95" s="182"/>
      <c r="T95" s="182"/>
      <c r="U95" s="182"/>
      <c r="V95" s="182"/>
      <c r="W95" s="182"/>
      <c r="X95" s="368"/>
      <c r="Y95" s="368"/>
      <c r="Z95" s="369"/>
      <c r="AA95" s="369"/>
      <c r="AB95" s="270"/>
      <c r="AC95" s="210"/>
      <c r="AD95" s="210"/>
    </row>
    <row r="96" ht="22.5" customHeight="1">
      <c r="A96" s="182"/>
      <c r="B96" s="182"/>
      <c r="C96" s="182"/>
      <c r="D96" s="183" t="s">
        <v>532</v>
      </c>
      <c r="E96" s="182"/>
      <c r="F96" s="182"/>
      <c r="G96" s="182"/>
      <c r="H96" s="182"/>
      <c r="I96" s="182"/>
      <c r="J96" s="182"/>
      <c r="K96" s="182"/>
      <c r="L96" s="182"/>
      <c r="M96" s="182"/>
      <c r="N96" s="182"/>
      <c r="O96" s="182"/>
      <c r="P96" s="182"/>
      <c r="Q96" s="182"/>
      <c r="R96" s="182"/>
      <c r="S96" s="182"/>
      <c r="T96" s="182"/>
      <c r="U96" s="182"/>
      <c r="V96" s="182"/>
      <c r="W96" s="182"/>
      <c r="X96" s="368"/>
      <c r="Y96" s="368"/>
      <c r="Z96" s="369"/>
      <c r="AA96" s="369"/>
      <c r="AB96" s="270"/>
      <c r="AC96" s="210"/>
      <c r="AD96" s="210"/>
    </row>
    <row r="97" ht="22.5" customHeight="1">
      <c r="A97" s="182"/>
      <c r="B97" s="182"/>
      <c r="C97" s="182"/>
      <c r="D97" s="183" t="s">
        <v>533</v>
      </c>
      <c r="E97" s="182"/>
      <c r="F97" s="182"/>
      <c r="G97" s="182"/>
      <c r="H97" s="182"/>
      <c r="I97" s="182"/>
      <c r="J97" s="182"/>
      <c r="K97" s="182"/>
      <c r="L97" s="182"/>
      <c r="M97" s="182"/>
      <c r="N97" s="182"/>
      <c r="O97" s="182"/>
      <c r="P97" s="182"/>
      <c r="Q97" s="182"/>
      <c r="R97" s="182"/>
      <c r="S97" s="182"/>
      <c r="T97" s="182"/>
      <c r="U97" s="182"/>
      <c r="V97" s="182"/>
      <c r="W97" s="182"/>
      <c r="X97" s="368"/>
      <c r="Y97" s="368"/>
      <c r="Z97" s="369"/>
      <c r="AA97" s="369"/>
      <c r="AB97" s="270"/>
      <c r="AC97" s="210"/>
      <c r="AD97" s="210"/>
    </row>
    <row r="98" ht="22.5" customHeight="1">
      <c r="A98" s="11"/>
      <c r="B98" s="11"/>
      <c r="C98" s="11"/>
      <c r="D98" s="183" t="s">
        <v>534</v>
      </c>
      <c r="E98" s="11"/>
      <c r="F98" s="11"/>
      <c r="G98" s="11"/>
      <c r="H98" s="11"/>
      <c r="I98" s="11"/>
      <c r="J98" s="11"/>
      <c r="K98" s="11"/>
      <c r="L98" s="11"/>
      <c r="M98" s="11"/>
      <c r="N98" s="11"/>
      <c r="O98" s="11"/>
      <c r="P98" s="11"/>
      <c r="Q98" s="11"/>
      <c r="R98" s="11"/>
      <c r="S98" s="11"/>
      <c r="T98" s="11"/>
      <c r="U98" s="11"/>
      <c r="V98" s="11"/>
      <c r="W98" s="11"/>
      <c r="X98" s="97"/>
      <c r="Y98" s="368"/>
      <c r="Z98" s="369"/>
      <c r="AA98" s="369"/>
      <c r="AB98" s="270"/>
      <c r="AC98" s="210"/>
      <c r="AD98" s="210"/>
    </row>
    <row r="99" ht="80.25" customHeight="1">
      <c r="A99" s="229"/>
      <c r="B99" s="229"/>
      <c r="C99" s="201"/>
      <c r="D99" s="183"/>
      <c r="E99" s="183"/>
      <c r="F99" s="274"/>
      <c r="G99" s="153"/>
      <c r="H99" s="185"/>
      <c r="I99" s="153"/>
      <c r="J99" s="267"/>
      <c r="K99" s="342"/>
      <c r="L99" s="230"/>
      <c r="M99" s="230"/>
      <c r="N99" s="230"/>
      <c r="O99" s="230"/>
      <c r="P99" s="230"/>
      <c r="Q99" s="230"/>
      <c r="R99" s="230"/>
      <c r="S99" s="230"/>
      <c r="T99" s="230"/>
      <c r="U99" s="230"/>
      <c r="V99" s="230"/>
      <c r="W99" s="230"/>
      <c r="X99" s="268"/>
      <c r="Y99" s="361"/>
      <c r="Z99" s="179"/>
      <c r="AA99" s="277"/>
      <c r="AB99" s="273"/>
      <c r="AC99" s="210"/>
      <c r="AD99" s="210"/>
    </row>
    <row r="100" ht="80.25" customHeight="1">
      <c r="A100" s="235"/>
      <c r="B100" s="235"/>
      <c r="C100" s="370" t="s">
        <v>535</v>
      </c>
      <c r="D100" s="183" t="s">
        <v>536</v>
      </c>
      <c r="E100" s="363" t="s">
        <v>537</v>
      </c>
      <c r="F100" s="364"/>
      <c r="G100" s="170" t="s">
        <v>538</v>
      </c>
      <c r="H100" s="325">
        <v>10823.0</v>
      </c>
      <c r="I100" s="170">
        <v>11069.0</v>
      </c>
      <c r="J100" s="327">
        <v>1.0</v>
      </c>
      <c r="K100" s="328">
        <f>I100/12</f>
        <v>922.4166667</v>
      </c>
      <c r="L100" s="338">
        <v>560.0</v>
      </c>
      <c r="M100" s="338">
        <v>580.0</v>
      </c>
      <c r="N100" s="236">
        <v>0.0</v>
      </c>
      <c r="O100" s="236">
        <v>0.0</v>
      </c>
      <c r="P100" s="236">
        <v>0.0</v>
      </c>
      <c r="Q100" s="236">
        <v>0.0</v>
      </c>
      <c r="R100" s="236">
        <v>0.0</v>
      </c>
      <c r="S100" s="236">
        <v>0.0</v>
      </c>
      <c r="T100" s="236">
        <v>0.0</v>
      </c>
      <c r="U100" s="236">
        <v>0.0</v>
      </c>
      <c r="V100" s="236">
        <v>0.0</v>
      </c>
      <c r="W100" s="236">
        <v>0.0</v>
      </c>
      <c r="X100" s="360">
        <f>SUM(L100:W100)</f>
        <v>1140</v>
      </c>
      <c r="Y100" s="305">
        <f>X100/I100</f>
        <v>0.1029903334</v>
      </c>
      <c r="Z100" s="351"/>
      <c r="AA100" s="277"/>
      <c r="AB100" s="371"/>
      <c r="AC100" s="210" t="s">
        <v>539</v>
      </c>
      <c r="AD100" s="210"/>
    </row>
    <row r="101" ht="15.0" customHeight="1">
      <c r="A101" s="182"/>
      <c r="B101" s="182"/>
      <c r="C101" s="372"/>
      <c r="D101" s="183" t="s">
        <v>540</v>
      </c>
      <c r="E101" s="182"/>
      <c r="F101" s="182"/>
      <c r="G101" s="182"/>
      <c r="H101" s="182"/>
      <c r="I101" s="182"/>
      <c r="J101" s="182"/>
      <c r="K101" s="182"/>
      <c r="L101" s="182"/>
      <c r="M101" s="182"/>
      <c r="N101" s="182"/>
      <c r="O101" s="182"/>
      <c r="P101" s="182"/>
      <c r="Q101" s="182"/>
      <c r="R101" s="182"/>
      <c r="S101" s="182"/>
      <c r="T101" s="182"/>
      <c r="U101" s="182"/>
      <c r="V101" s="182"/>
      <c r="W101" s="182"/>
      <c r="X101" s="368"/>
      <c r="Y101" s="182"/>
      <c r="Z101" s="182"/>
      <c r="AA101" s="373"/>
      <c r="AB101" s="374"/>
      <c r="AC101" s="210"/>
      <c r="AD101" s="210"/>
    </row>
    <row r="102" ht="34.5" customHeight="1">
      <c r="A102" s="182"/>
      <c r="B102" s="182"/>
      <c r="C102" s="372"/>
      <c r="D102" s="183" t="s">
        <v>541</v>
      </c>
      <c r="E102" s="182"/>
      <c r="F102" s="182"/>
      <c r="G102" s="182"/>
      <c r="H102" s="182"/>
      <c r="I102" s="182"/>
      <c r="J102" s="182"/>
      <c r="K102" s="182"/>
      <c r="L102" s="182"/>
      <c r="M102" s="182"/>
      <c r="N102" s="182"/>
      <c r="O102" s="182"/>
      <c r="P102" s="182"/>
      <c r="Q102" s="182"/>
      <c r="R102" s="182"/>
      <c r="S102" s="182"/>
      <c r="T102" s="182"/>
      <c r="U102" s="182"/>
      <c r="V102" s="182"/>
      <c r="W102" s="182"/>
      <c r="X102" s="368"/>
      <c r="Y102" s="182"/>
      <c r="Z102" s="182"/>
      <c r="AA102" s="373"/>
      <c r="AB102" s="374"/>
      <c r="AC102" s="210"/>
      <c r="AD102" s="210"/>
    </row>
    <row r="103" ht="15.0" customHeight="1">
      <c r="A103" s="182"/>
      <c r="B103" s="182"/>
      <c r="C103" s="372"/>
      <c r="D103" s="183" t="s">
        <v>542</v>
      </c>
      <c r="E103" s="182"/>
      <c r="F103" s="182"/>
      <c r="G103" s="182"/>
      <c r="H103" s="182"/>
      <c r="I103" s="182"/>
      <c r="J103" s="182"/>
      <c r="K103" s="182"/>
      <c r="L103" s="182"/>
      <c r="M103" s="182"/>
      <c r="N103" s="182"/>
      <c r="O103" s="182"/>
      <c r="P103" s="182"/>
      <c r="Q103" s="182"/>
      <c r="R103" s="182"/>
      <c r="S103" s="182"/>
      <c r="T103" s="182"/>
      <c r="U103" s="182"/>
      <c r="V103" s="182"/>
      <c r="W103" s="182"/>
      <c r="X103" s="368"/>
      <c r="Y103" s="182"/>
      <c r="Z103" s="182"/>
      <c r="AA103" s="373"/>
      <c r="AB103" s="374"/>
      <c r="AC103" s="210"/>
      <c r="AD103" s="210"/>
    </row>
    <row r="104" ht="15.0" customHeight="1">
      <c r="A104" s="182"/>
      <c r="B104" s="182"/>
      <c r="C104" s="372"/>
      <c r="D104" s="183" t="s">
        <v>543</v>
      </c>
      <c r="E104" s="182"/>
      <c r="F104" s="182"/>
      <c r="G104" s="182"/>
      <c r="H104" s="182"/>
      <c r="I104" s="182"/>
      <c r="J104" s="182"/>
      <c r="K104" s="182"/>
      <c r="L104" s="182"/>
      <c r="M104" s="182"/>
      <c r="N104" s="182"/>
      <c r="O104" s="182"/>
      <c r="P104" s="182"/>
      <c r="Q104" s="182"/>
      <c r="R104" s="182"/>
      <c r="S104" s="182"/>
      <c r="T104" s="182"/>
      <c r="U104" s="182"/>
      <c r="V104" s="182"/>
      <c r="W104" s="182"/>
      <c r="X104" s="368"/>
      <c r="Y104" s="182"/>
      <c r="Z104" s="182"/>
      <c r="AA104" s="373"/>
      <c r="AB104" s="374"/>
      <c r="AC104" s="210"/>
      <c r="AD104" s="210"/>
    </row>
    <row r="105" ht="22.5" customHeight="1">
      <c r="A105" s="182"/>
      <c r="B105" s="182"/>
      <c r="C105" s="372"/>
      <c r="D105" s="183" t="s">
        <v>544</v>
      </c>
      <c r="E105" s="182"/>
      <c r="F105" s="182"/>
      <c r="G105" s="182"/>
      <c r="H105" s="182"/>
      <c r="I105" s="182"/>
      <c r="J105" s="182"/>
      <c r="K105" s="182"/>
      <c r="L105" s="182"/>
      <c r="M105" s="182"/>
      <c r="N105" s="182"/>
      <c r="O105" s="182"/>
      <c r="P105" s="182"/>
      <c r="Q105" s="182"/>
      <c r="R105" s="182"/>
      <c r="S105" s="182"/>
      <c r="T105" s="182"/>
      <c r="U105" s="182"/>
      <c r="V105" s="182"/>
      <c r="W105" s="182"/>
      <c r="X105" s="368"/>
      <c r="Y105" s="182"/>
      <c r="Z105" s="182"/>
      <c r="AA105" s="373"/>
      <c r="AB105" s="374"/>
      <c r="AC105" s="210"/>
      <c r="AD105" s="210"/>
    </row>
    <row r="106" ht="15.0" customHeight="1">
      <c r="A106" s="182"/>
      <c r="B106" s="182"/>
      <c r="C106" s="372"/>
      <c r="D106" s="183" t="s">
        <v>545</v>
      </c>
      <c r="E106" s="182"/>
      <c r="F106" s="182"/>
      <c r="G106" s="182"/>
      <c r="H106" s="182"/>
      <c r="I106" s="182"/>
      <c r="J106" s="182"/>
      <c r="K106" s="182"/>
      <c r="L106" s="182"/>
      <c r="M106" s="182"/>
      <c r="N106" s="182"/>
      <c r="O106" s="182"/>
      <c r="P106" s="182"/>
      <c r="Q106" s="182"/>
      <c r="R106" s="182"/>
      <c r="S106" s="182"/>
      <c r="T106" s="182"/>
      <c r="U106" s="182"/>
      <c r="V106" s="182"/>
      <c r="W106" s="182"/>
      <c r="X106" s="368"/>
      <c r="Y106" s="182"/>
      <c r="Z106" s="182"/>
      <c r="AA106" s="373"/>
      <c r="AB106" s="374"/>
      <c r="AC106" s="210"/>
      <c r="AD106" s="210"/>
    </row>
    <row r="107" ht="80.25" customHeight="1">
      <c r="A107" s="11"/>
      <c r="B107" s="11"/>
      <c r="C107" s="372"/>
      <c r="D107" s="201" t="s">
        <v>546</v>
      </c>
      <c r="E107" s="11"/>
      <c r="F107" s="11"/>
      <c r="G107" s="11"/>
      <c r="H107" s="11"/>
      <c r="I107" s="11"/>
      <c r="J107" s="11"/>
      <c r="K107" s="11"/>
      <c r="L107" s="11"/>
      <c r="M107" s="11"/>
      <c r="N107" s="11"/>
      <c r="O107" s="11"/>
      <c r="P107" s="11"/>
      <c r="Q107" s="11"/>
      <c r="R107" s="11"/>
      <c r="S107" s="11"/>
      <c r="T107" s="11"/>
      <c r="U107" s="11"/>
      <c r="V107" s="11"/>
      <c r="W107" s="11"/>
      <c r="X107" s="97"/>
      <c r="Y107" s="11"/>
      <c r="Z107" s="11"/>
      <c r="AA107" s="373"/>
      <c r="AB107" s="374"/>
      <c r="AC107" s="210"/>
      <c r="AD107" s="210"/>
    </row>
    <row r="108" ht="11.25" customHeight="1">
      <c r="A108" s="199"/>
      <c r="B108" s="123" t="s">
        <v>547</v>
      </c>
      <c r="C108" s="310" t="s">
        <v>548</v>
      </c>
      <c r="D108" s="310"/>
      <c r="E108" s="225"/>
      <c r="F108" s="225"/>
      <c r="G108" s="214"/>
      <c r="H108" s="214"/>
      <c r="I108" s="221"/>
      <c r="J108" s="375"/>
      <c r="K108" s="376"/>
      <c r="L108" s="214"/>
      <c r="M108" s="214"/>
      <c r="N108" s="214"/>
      <c r="O108" s="214"/>
      <c r="P108" s="214"/>
      <c r="Q108" s="214"/>
      <c r="R108" s="214"/>
      <c r="S108" s="214"/>
      <c r="T108" s="214"/>
      <c r="U108" s="214"/>
      <c r="V108" s="214"/>
      <c r="W108" s="214"/>
      <c r="X108" s="214"/>
      <c r="Y108" s="221"/>
      <c r="Z108" s="377">
        <f>Y109</f>
        <v>0.07171314741</v>
      </c>
      <c r="AA108" s="377"/>
      <c r="AB108" s="210"/>
      <c r="AC108" s="210"/>
      <c r="AD108" s="210"/>
    </row>
    <row r="109" ht="138.75" customHeight="1">
      <c r="A109" s="358"/>
      <c r="B109" s="358"/>
      <c r="C109" s="372" t="s">
        <v>549</v>
      </c>
      <c r="D109" s="372" t="s">
        <v>550</v>
      </c>
      <c r="E109" s="372" t="s">
        <v>551</v>
      </c>
      <c r="F109" s="378" t="s">
        <v>552</v>
      </c>
      <c r="G109" s="175" t="s">
        <v>553</v>
      </c>
      <c r="H109" s="379">
        <v>251.0</v>
      </c>
      <c r="I109" s="380">
        <f>H109*J109</f>
        <v>251</v>
      </c>
      <c r="J109" s="381">
        <v>1.0</v>
      </c>
      <c r="K109" s="382">
        <f>I109/12</f>
        <v>20.91666667</v>
      </c>
      <c r="L109" s="383">
        <v>10.0</v>
      </c>
      <c r="M109" s="383">
        <v>8.0</v>
      </c>
      <c r="N109" s="384">
        <v>0.0</v>
      </c>
      <c r="O109" s="384">
        <v>0.0</v>
      </c>
      <c r="P109" s="384">
        <v>0.0</v>
      </c>
      <c r="Q109" s="384">
        <v>0.0</v>
      </c>
      <c r="R109" s="384">
        <v>0.0</v>
      </c>
      <c r="S109" s="384">
        <v>0.0</v>
      </c>
      <c r="T109" s="384">
        <v>0.0</v>
      </c>
      <c r="U109" s="384">
        <v>0.0</v>
      </c>
      <c r="V109" s="384">
        <v>0.0</v>
      </c>
      <c r="W109" s="384">
        <v>0.0</v>
      </c>
      <c r="X109" s="230">
        <f>SUM(L109:W109)</f>
        <v>18</v>
      </c>
      <c r="Y109" s="137">
        <f>X109/I109</f>
        <v>0.07171314741</v>
      </c>
      <c r="Z109" s="385"/>
      <c r="AA109" s="385"/>
      <c r="AB109" s="210"/>
      <c r="AC109" s="210" t="s">
        <v>28</v>
      </c>
      <c r="AD109" s="210" t="s">
        <v>554</v>
      </c>
    </row>
    <row r="110" ht="30.0" customHeight="1">
      <c r="A110" s="114" t="s">
        <v>555</v>
      </c>
      <c r="B110" s="114"/>
      <c r="C110" s="386" t="s">
        <v>556</v>
      </c>
      <c r="D110" s="387"/>
      <c r="E110" s="387"/>
      <c r="F110" s="387"/>
      <c r="G110" s="388"/>
      <c r="H110" s="388"/>
      <c r="I110" s="388"/>
      <c r="J110" s="388"/>
      <c r="K110" s="389"/>
      <c r="L110" s="390"/>
      <c r="M110" s="390"/>
      <c r="N110" s="390"/>
      <c r="O110" s="390"/>
      <c r="P110" s="390"/>
      <c r="Q110" s="390"/>
      <c r="R110" s="390"/>
      <c r="S110" s="390"/>
      <c r="T110" s="390"/>
      <c r="U110" s="390"/>
      <c r="V110" s="390"/>
      <c r="W110" s="390"/>
      <c r="X110" s="390"/>
      <c r="Y110" s="390"/>
      <c r="Z110" s="244">
        <f>(Z111+Z121+Z126)/3</f>
        <v>0.04331353514</v>
      </c>
      <c r="AA110" s="244"/>
      <c r="AB110" s="391"/>
      <c r="AC110" s="210"/>
      <c r="AD110" s="210"/>
    </row>
    <row r="111" ht="30.0" customHeight="1">
      <c r="A111" s="392"/>
      <c r="B111" s="393" t="s">
        <v>426</v>
      </c>
      <c r="C111" s="310" t="s">
        <v>557</v>
      </c>
      <c r="D111" s="394"/>
      <c r="E111" s="394"/>
      <c r="F111" s="394"/>
      <c r="G111" s="395"/>
      <c r="H111" s="395"/>
      <c r="I111" s="219"/>
      <c r="J111" s="220"/>
      <c r="K111" s="396"/>
      <c r="L111" s="397"/>
      <c r="M111" s="397"/>
      <c r="N111" s="397"/>
      <c r="O111" s="397"/>
      <c r="P111" s="397"/>
      <c r="Q111" s="397"/>
      <c r="R111" s="397"/>
      <c r="S111" s="397"/>
      <c r="T111" s="397"/>
      <c r="U111" s="397"/>
      <c r="V111" s="397"/>
      <c r="W111" s="397"/>
      <c r="X111" s="398"/>
      <c r="Y111" s="399"/>
      <c r="Z111" s="251">
        <f>SUM(Y112:Y119)/8</f>
        <v>0</v>
      </c>
      <c r="AA111" s="251"/>
      <c r="AB111" s="391"/>
      <c r="AC111" s="210"/>
      <c r="AD111" s="210"/>
    </row>
    <row r="112" ht="69.0" customHeight="1">
      <c r="A112" s="200"/>
      <c r="B112" s="400"/>
      <c r="C112" s="401" t="s">
        <v>558</v>
      </c>
      <c r="D112" s="201" t="s">
        <v>559</v>
      </c>
      <c r="E112" s="201" t="s">
        <v>560</v>
      </c>
      <c r="F112" s="402" t="s">
        <v>561</v>
      </c>
      <c r="G112" s="150" t="s">
        <v>562</v>
      </c>
      <c r="H112" s="149">
        <v>287.0</v>
      </c>
      <c r="I112" s="169">
        <f t="shared" ref="I112:I119" si="52">H112*J112</f>
        <v>287</v>
      </c>
      <c r="J112" s="281">
        <v>1.0</v>
      </c>
      <c r="K112" s="335">
        <f t="shared" ref="K112:K119" si="53">I112/12</f>
        <v>23.91666667</v>
      </c>
      <c r="L112" s="230">
        <v>0.0</v>
      </c>
      <c r="M112" s="230">
        <v>0.0</v>
      </c>
      <c r="N112" s="230">
        <v>0.0</v>
      </c>
      <c r="O112" s="230">
        <v>0.0</v>
      </c>
      <c r="P112" s="230">
        <v>0.0</v>
      </c>
      <c r="Q112" s="230">
        <v>0.0</v>
      </c>
      <c r="R112" s="230">
        <v>0.0</v>
      </c>
      <c r="S112" s="230">
        <v>0.0</v>
      </c>
      <c r="T112" s="230">
        <v>0.0</v>
      </c>
      <c r="U112" s="230">
        <v>0.0</v>
      </c>
      <c r="V112" s="230">
        <v>0.0</v>
      </c>
      <c r="W112" s="230">
        <v>0.0</v>
      </c>
      <c r="X112" s="147">
        <f t="shared" ref="X112:X119" si="54">SUM(L112:W112)</f>
        <v>0</v>
      </c>
      <c r="Y112" s="137">
        <f t="shared" ref="Y112:Y119" si="55">X112/I112</f>
        <v>0</v>
      </c>
      <c r="Z112" s="402"/>
      <c r="AA112" s="201" t="s">
        <v>563</v>
      </c>
      <c r="AB112" s="352"/>
      <c r="AC112" s="353" t="s">
        <v>564</v>
      </c>
      <c r="AD112" s="353" t="s">
        <v>565</v>
      </c>
    </row>
    <row r="113" ht="63.75" customHeight="1">
      <c r="A113" s="199"/>
      <c r="B113" s="199"/>
      <c r="C113" s="183" t="s">
        <v>566</v>
      </c>
      <c r="D113" s="183" t="s">
        <v>567</v>
      </c>
      <c r="E113" s="183" t="s">
        <v>568</v>
      </c>
      <c r="F113" s="266" t="s">
        <v>561</v>
      </c>
      <c r="G113" s="137" t="s">
        <v>562</v>
      </c>
      <c r="H113" s="185">
        <v>287.0</v>
      </c>
      <c r="I113" s="169">
        <f t="shared" si="52"/>
        <v>287</v>
      </c>
      <c r="J113" s="137">
        <v>1.0</v>
      </c>
      <c r="K113" s="335">
        <f t="shared" si="53"/>
        <v>23.91666667</v>
      </c>
      <c r="L113" s="230">
        <v>0.0</v>
      </c>
      <c r="M113" s="230">
        <v>0.0</v>
      </c>
      <c r="N113" s="230">
        <v>0.0</v>
      </c>
      <c r="O113" s="230">
        <v>0.0</v>
      </c>
      <c r="P113" s="230">
        <v>0.0</v>
      </c>
      <c r="Q113" s="230">
        <v>0.0</v>
      </c>
      <c r="R113" s="230">
        <v>0.0</v>
      </c>
      <c r="S113" s="230">
        <v>0.0</v>
      </c>
      <c r="T113" s="230">
        <v>0.0</v>
      </c>
      <c r="U113" s="230">
        <v>0.0</v>
      </c>
      <c r="V113" s="230">
        <v>0.0</v>
      </c>
      <c r="W113" s="230">
        <v>0.0</v>
      </c>
      <c r="X113" s="147">
        <f t="shared" si="54"/>
        <v>0</v>
      </c>
      <c r="Y113" s="137">
        <f t="shared" si="55"/>
        <v>0</v>
      </c>
      <c r="Z113" s="137"/>
      <c r="AA113" s="201" t="s">
        <v>563</v>
      </c>
      <c r="AB113" s="352"/>
      <c r="AC113" s="353" t="s">
        <v>564</v>
      </c>
      <c r="AD113" s="353" t="s">
        <v>565</v>
      </c>
    </row>
    <row r="114" ht="63.75" customHeight="1">
      <c r="A114" s="358"/>
      <c r="B114" s="403"/>
      <c r="C114" s="300" t="s">
        <v>569</v>
      </c>
      <c r="D114" s="183" t="s">
        <v>570</v>
      </c>
      <c r="E114" s="183" t="s">
        <v>571</v>
      </c>
      <c r="F114" s="404" t="s">
        <v>572</v>
      </c>
      <c r="G114" s="340" t="s">
        <v>562</v>
      </c>
      <c r="H114" s="405">
        <v>274.0</v>
      </c>
      <c r="I114" s="169">
        <f t="shared" si="52"/>
        <v>274</v>
      </c>
      <c r="J114" s="406">
        <v>1.0</v>
      </c>
      <c r="K114" s="335">
        <f t="shared" si="53"/>
        <v>22.83333333</v>
      </c>
      <c r="L114" s="230">
        <v>0.0</v>
      </c>
      <c r="M114" s="230">
        <v>0.0</v>
      </c>
      <c r="N114" s="230">
        <v>0.0</v>
      </c>
      <c r="O114" s="230">
        <v>0.0</v>
      </c>
      <c r="P114" s="230">
        <v>0.0</v>
      </c>
      <c r="Q114" s="230">
        <v>0.0</v>
      </c>
      <c r="R114" s="230">
        <v>0.0</v>
      </c>
      <c r="S114" s="230">
        <v>0.0</v>
      </c>
      <c r="T114" s="230">
        <v>0.0</v>
      </c>
      <c r="U114" s="230">
        <v>0.0</v>
      </c>
      <c r="V114" s="230">
        <v>0.0</v>
      </c>
      <c r="W114" s="230">
        <v>0.0</v>
      </c>
      <c r="X114" s="147">
        <f t="shared" si="54"/>
        <v>0</v>
      </c>
      <c r="Y114" s="137">
        <f t="shared" si="55"/>
        <v>0</v>
      </c>
      <c r="Z114" s="142"/>
      <c r="AA114" s="201" t="s">
        <v>563</v>
      </c>
      <c r="AB114" s="352"/>
      <c r="AC114" s="353" t="s">
        <v>573</v>
      </c>
      <c r="AD114" s="353" t="s">
        <v>565</v>
      </c>
    </row>
    <row r="115" ht="63.75" customHeight="1">
      <c r="A115" s="358"/>
      <c r="B115" s="403"/>
      <c r="C115" s="183" t="s">
        <v>574</v>
      </c>
      <c r="D115" s="183" t="s">
        <v>575</v>
      </c>
      <c r="E115" s="183" t="s">
        <v>576</v>
      </c>
      <c r="F115" s="183" t="s">
        <v>577</v>
      </c>
      <c r="G115" s="230" t="s">
        <v>578</v>
      </c>
      <c r="H115" s="145">
        <v>274.0</v>
      </c>
      <c r="I115" s="169">
        <f t="shared" si="52"/>
        <v>274</v>
      </c>
      <c r="J115" s="406">
        <v>1.0</v>
      </c>
      <c r="K115" s="335">
        <f t="shared" si="53"/>
        <v>22.83333333</v>
      </c>
      <c r="L115" s="230">
        <v>0.0</v>
      </c>
      <c r="M115" s="230">
        <v>0.0</v>
      </c>
      <c r="N115" s="230">
        <v>0.0</v>
      </c>
      <c r="O115" s="230">
        <v>0.0</v>
      </c>
      <c r="P115" s="230">
        <v>0.0</v>
      </c>
      <c r="Q115" s="230">
        <v>0.0</v>
      </c>
      <c r="R115" s="230">
        <v>0.0</v>
      </c>
      <c r="S115" s="230">
        <v>0.0</v>
      </c>
      <c r="T115" s="230">
        <v>0.0</v>
      </c>
      <c r="U115" s="230">
        <v>0.0</v>
      </c>
      <c r="V115" s="230">
        <v>0.0</v>
      </c>
      <c r="W115" s="230">
        <v>0.0</v>
      </c>
      <c r="X115" s="147">
        <f t="shared" si="54"/>
        <v>0</v>
      </c>
      <c r="Y115" s="137">
        <f t="shared" si="55"/>
        <v>0</v>
      </c>
      <c r="Z115" s="142"/>
      <c r="AA115" s="201" t="s">
        <v>563</v>
      </c>
      <c r="AB115" s="352"/>
      <c r="AC115" s="353" t="s">
        <v>573</v>
      </c>
      <c r="AD115" s="353" t="s">
        <v>565</v>
      </c>
    </row>
    <row r="116" ht="63.75" customHeight="1">
      <c r="A116" s="229"/>
      <c r="B116" s="229"/>
      <c r="C116" s="183" t="s">
        <v>579</v>
      </c>
      <c r="D116" s="183" t="s">
        <v>580</v>
      </c>
      <c r="E116" s="183" t="s">
        <v>581</v>
      </c>
      <c r="F116" s="201" t="s">
        <v>582</v>
      </c>
      <c r="G116" s="230" t="s">
        <v>583</v>
      </c>
      <c r="H116" s="145">
        <v>270.0</v>
      </c>
      <c r="I116" s="169">
        <f t="shared" si="52"/>
        <v>270</v>
      </c>
      <c r="J116" s="407">
        <v>1.0</v>
      </c>
      <c r="K116" s="335">
        <f t="shared" si="53"/>
        <v>22.5</v>
      </c>
      <c r="L116" s="230">
        <v>0.0</v>
      </c>
      <c r="M116" s="230">
        <v>0.0</v>
      </c>
      <c r="N116" s="230">
        <v>0.0</v>
      </c>
      <c r="O116" s="230">
        <v>0.0</v>
      </c>
      <c r="P116" s="230">
        <v>0.0</v>
      </c>
      <c r="Q116" s="230">
        <v>0.0</v>
      </c>
      <c r="R116" s="230">
        <v>0.0</v>
      </c>
      <c r="S116" s="230">
        <v>0.0</v>
      </c>
      <c r="T116" s="230">
        <v>0.0</v>
      </c>
      <c r="U116" s="230">
        <v>0.0</v>
      </c>
      <c r="V116" s="230">
        <v>0.0</v>
      </c>
      <c r="W116" s="230">
        <v>0.0</v>
      </c>
      <c r="X116" s="147">
        <f t="shared" si="54"/>
        <v>0</v>
      </c>
      <c r="Y116" s="137">
        <f t="shared" si="55"/>
        <v>0</v>
      </c>
      <c r="Z116" s="142"/>
      <c r="AA116" s="201" t="s">
        <v>563</v>
      </c>
      <c r="AB116" s="352"/>
      <c r="AC116" s="353" t="s">
        <v>573</v>
      </c>
      <c r="AD116" s="353" t="s">
        <v>565</v>
      </c>
    </row>
    <row r="117" ht="63.75" customHeight="1">
      <c r="A117" s="229"/>
      <c r="B117" s="229"/>
      <c r="C117" s="183" t="s">
        <v>584</v>
      </c>
      <c r="D117" s="183" t="s">
        <v>570</v>
      </c>
      <c r="E117" s="183" t="s">
        <v>585</v>
      </c>
      <c r="F117" s="183" t="s">
        <v>586</v>
      </c>
      <c r="G117" s="230" t="s">
        <v>587</v>
      </c>
      <c r="H117" s="145">
        <v>57.0</v>
      </c>
      <c r="I117" s="169">
        <f t="shared" si="52"/>
        <v>57</v>
      </c>
      <c r="J117" s="407">
        <v>1.0</v>
      </c>
      <c r="K117" s="335">
        <f t="shared" si="53"/>
        <v>4.75</v>
      </c>
      <c r="L117" s="230">
        <v>0.0</v>
      </c>
      <c r="M117" s="230">
        <v>0.0</v>
      </c>
      <c r="N117" s="230">
        <v>0.0</v>
      </c>
      <c r="O117" s="230">
        <v>0.0</v>
      </c>
      <c r="P117" s="230">
        <v>0.0</v>
      </c>
      <c r="Q117" s="230">
        <v>0.0</v>
      </c>
      <c r="R117" s="230">
        <v>0.0</v>
      </c>
      <c r="S117" s="230">
        <v>0.0</v>
      </c>
      <c r="T117" s="230">
        <v>0.0</v>
      </c>
      <c r="U117" s="230">
        <v>0.0</v>
      </c>
      <c r="V117" s="230">
        <v>0.0</v>
      </c>
      <c r="W117" s="230">
        <v>0.0</v>
      </c>
      <c r="X117" s="147">
        <f t="shared" si="54"/>
        <v>0</v>
      </c>
      <c r="Y117" s="137">
        <f t="shared" si="55"/>
        <v>0</v>
      </c>
      <c r="Z117" s="137"/>
      <c r="AA117" s="137"/>
      <c r="AB117" s="210"/>
      <c r="AC117" s="210"/>
      <c r="AD117" s="210"/>
    </row>
    <row r="118" ht="80.25" customHeight="1">
      <c r="A118" s="403"/>
      <c r="B118" s="408"/>
      <c r="C118" s="183" t="s">
        <v>588</v>
      </c>
      <c r="D118" s="183" t="s">
        <v>589</v>
      </c>
      <c r="E118" s="183" t="s">
        <v>590</v>
      </c>
      <c r="F118" s="183" t="s">
        <v>591</v>
      </c>
      <c r="G118" s="230" t="s">
        <v>562</v>
      </c>
      <c r="H118" s="145">
        <v>287.0</v>
      </c>
      <c r="I118" s="169">
        <f t="shared" si="52"/>
        <v>287</v>
      </c>
      <c r="J118" s="407">
        <v>1.0</v>
      </c>
      <c r="K118" s="335">
        <f t="shared" si="53"/>
        <v>23.91666667</v>
      </c>
      <c r="L118" s="230">
        <v>0.0</v>
      </c>
      <c r="M118" s="230">
        <v>0.0</v>
      </c>
      <c r="N118" s="230">
        <v>0.0</v>
      </c>
      <c r="O118" s="230">
        <v>0.0</v>
      </c>
      <c r="P118" s="230">
        <v>0.0</v>
      </c>
      <c r="Q118" s="230">
        <v>0.0</v>
      </c>
      <c r="R118" s="230">
        <v>0.0</v>
      </c>
      <c r="S118" s="230">
        <v>0.0</v>
      </c>
      <c r="T118" s="230">
        <v>0.0</v>
      </c>
      <c r="U118" s="230">
        <v>0.0</v>
      </c>
      <c r="V118" s="230">
        <v>0.0</v>
      </c>
      <c r="W118" s="230">
        <v>0.0</v>
      </c>
      <c r="X118" s="147">
        <f t="shared" si="54"/>
        <v>0</v>
      </c>
      <c r="Y118" s="137">
        <f t="shared" si="55"/>
        <v>0</v>
      </c>
      <c r="Z118" s="134"/>
      <c r="AA118" s="134"/>
      <c r="AB118" s="210"/>
      <c r="AC118" s="210"/>
      <c r="AD118" s="210"/>
    </row>
    <row r="119" ht="63.75" customHeight="1">
      <c r="A119" s="403"/>
      <c r="B119" s="408"/>
      <c r="C119" s="409" t="s">
        <v>592</v>
      </c>
      <c r="D119" s="263" t="s">
        <v>593</v>
      </c>
      <c r="E119" s="409" t="s">
        <v>594</v>
      </c>
      <c r="F119" s="409" t="s">
        <v>595</v>
      </c>
      <c r="G119" s="153" t="s">
        <v>596</v>
      </c>
      <c r="H119" s="185">
        <v>3045.0</v>
      </c>
      <c r="I119" s="169">
        <f t="shared" si="52"/>
        <v>2131.5</v>
      </c>
      <c r="J119" s="297">
        <v>0.7</v>
      </c>
      <c r="K119" s="335">
        <f t="shared" si="53"/>
        <v>177.625</v>
      </c>
      <c r="L119" s="230">
        <v>0.0</v>
      </c>
      <c r="M119" s="230">
        <v>0.0</v>
      </c>
      <c r="N119" s="230">
        <v>0.0</v>
      </c>
      <c r="O119" s="230">
        <v>0.0</v>
      </c>
      <c r="P119" s="230">
        <v>0.0</v>
      </c>
      <c r="Q119" s="230">
        <v>0.0</v>
      </c>
      <c r="R119" s="230">
        <v>0.0</v>
      </c>
      <c r="S119" s="230">
        <v>0.0</v>
      </c>
      <c r="T119" s="230">
        <v>0.0</v>
      </c>
      <c r="U119" s="230">
        <v>0.0</v>
      </c>
      <c r="V119" s="230">
        <v>0.0</v>
      </c>
      <c r="W119" s="230">
        <v>0.0</v>
      </c>
      <c r="X119" s="147">
        <f t="shared" si="54"/>
        <v>0</v>
      </c>
      <c r="Y119" s="137">
        <f t="shared" si="55"/>
        <v>0</v>
      </c>
      <c r="Z119" s="385"/>
      <c r="AA119" s="385"/>
      <c r="AB119" s="210"/>
      <c r="AC119" s="210"/>
      <c r="AD119" s="210"/>
    </row>
    <row r="120" ht="63.75" customHeight="1">
      <c r="A120" s="229"/>
      <c r="B120" s="229"/>
      <c r="C120" s="410"/>
      <c r="D120" s="411"/>
      <c r="E120" s="411"/>
      <c r="F120" s="411"/>
      <c r="G120" s="99"/>
      <c r="H120" s="412"/>
      <c r="I120" s="99"/>
      <c r="J120" s="88"/>
      <c r="K120" s="413"/>
      <c r="L120" s="414"/>
      <c r="M120" s="414"/>
      <c r="N120" s="414"/>
      <c r="O120" s="414"/>
      <c r="P120" s="414"/>
      <c r="Q120" s="414"/>
      <c r="R120" s="414"/>
      <c r="S120" s="414"/>
      <c r="T120" s="414"/>
      <c r="U120" s="414"/>
      <c r="V120" s="414"/>
      <c r="W120" s="414"/>
      <c r="X120" s="88"/>
      <c r="Y120" s="153"/>
      <c r="Z120" s="385"/>
      <c r="AA120" s="385"/>
      <c r="AB120" s="210"/>
      <c r="AC120" s="210"/>
      <c r="AD120" s="210"/>
    </row>
    <row r="121" ht="33.75" customHeight="1">
      <c r="A121" s="358"/>
      <c r="B121" s="415" t="s">
        <v>485</v>
      </c>
      <c r="C121" s="181" t="s">
        <v>597</v>
      </c>
      <c r="D121" s="47"/>
      <c r="E121" s="416"/>
      <c r="F121" s="417"/>
      <c r="G121" s="418"/>
      <c r="H121" s="418"/>
      <c r="I121" s="419"/>
      <c r="J121" s="420"/>
      <c r="K121" s="421"/>
      <c r="L121" s="420"/>
      <c r="M121" s="420"/>
      <c r="N121" s="420"/>
      <c r="O121" s="420"/>
      <c r="P121" s="420"/>
      <c r="Q121" s="420"/>
      <c r="R121" s="420"/>
      <c r="S121" s="420"/>
      <c r="T121" s="420"/>
      <c r="U121" s="420"/>
      <c r="V121" s="420"/>
      <c r="W121" s="420"/>
      <c r="X121" s="420"/>
      <c r="Y121" s="221"/>
      <c r="Z121" s="251">
        <f>SUM(Y122:Y125)/4</f>
        <v>0.08487784522</v>
      </c>
      <c r="AA121" s="251"/>
      <c r="AB121" s="391"/>
      <c r="AC121" s="210"/>
      <c r="AD121" s="210"/>
    </row>
    <row r="122" ht="63.75" customHeight="1">
      <c r="A122" s="358"/>
      <c r="B122" s="422"/>
      <c r="C122" s="183" t="s">
        <v>598</v>
      </c>
      <c r="D122" s="183" t="s">
        <v>599</v>
      </c>
      <c r="E122" s="183" t="s">
        <v>600</v>
      </c>
      <c r="F122" s="183" t="s">
        <v>601</v>
      </c>
      <c r="G122" s="230" t="s">
        <v>602</v>
      </c>
      <c r="H122" s="307">
        <v>251.0</v>
      </c>
      <c r="I122" s="423">
        <v>251.0</v>
      </c>
      <c r="J122" s="407">
        <v>1.0</v>
      </c>
      <c r="K122" s="262">
        <v>21.0</v>
      </c>
      <c r="L122" s="424">
        <v>14.0</v>
      </c>
      <c r="M122" s="424">
        <v>16.0</v>
      </c>
      <c r="N122" s="230">
        <v>0.0</v>
      </c>
      <c r="O122" s="230">
        <v>0.0</v>
      </c>
      <c r="P122" s="230">
        <v>0.0</v>
      </c>
      <c r="Q122" s="230">
        <v>0.0</v>
      </c>
      <c r="R122" s="230">
        <v>0.0</v>
      </c>
      <c r="S122" s="230">
        <v>0.0</v>
      </c>
      <c r="T122" s="230">
        <v>0.0</v>
      </c>
      <c r="U122" s="230">
        <v>0.0</v>
      </c>
      <c r="V122" s="230">
        <v>0.0</v>
      </c>
      <c r="W122" s="230">
        <v>0.0</v>
      </c>
      <c r="X122" s="268">
        <f t="shared" ref="X122:X125" si="56">SUM(L122:W122)</f>
        <v>30</v>
      </c>
      <c r="Y122" s="137">
        <f t="shared" ref="Y122:Y125" si="57">X122/I122</f>
        <v>0.1195219124</v>
      </c>
      <c r="Z122" s="385"/>
      <c r="AA122" s="199" t="s">
        <v>603</v>
      </c>
      <c r="AB122" s="425"/>
      <c r="AC122" s="425" t="s">
        <v>604</v>
      </c>
      <c r="AD122" s="210" t="s">
        <v>605</v>
      </c>
    </row>
    <row r="123" ht="63.75" customHeight="1">
      <c r="A123" s="358"/>
      <c r="B123" s="422"/>
      <c r="C123" s="183" t="s">
        <v>606</v>
      </c>
      <c r="D123" s="183" t="s">
        <v>607</v>
      </c>
      <c r="E123" s="183" t="s">
        <v>608</v>
      </c>
      <c r="F123" s="183" t="s">
        <v>601</v>
      </c>
      <c r="G123" s="230" t="s">
        <v>602</v>
      </c>
      <c r="H123" s="145">
        <v>259.0</v>
      </c>
      <c r="I123" s="423">
        <v>251.0</v>
      </c>
      <c r="J123" s="407">
        <v>1.0</v>
      </c>
      <c r="K123" s="262">
        <v>21.0</v>
      </c>
      <c r="L123" s="424">
        <v>14.0</v>
      </c>
      <c r="M123" s="424">
        <v>16.0</v>
      </c>
      <c r="N123" s="230">
        <v>0.0</v>
      </c>
      <c r="O123" s="230">
        <v>0.0</v>
      </c>
      <c r="P123" s="230">
        <v>0.0</v>
      </c>
      <c r="Q123" s="230">
        <v>0.0</v>
      </c>
      <c r="R123" s="230">
        <v>0.0</v>
      </c>
      <c r="S123" s="230">
        <v>0.0</v>
      </c>
      <c r="T123" s="230">
        <v>0.0</v>
      </c>
      <c r="U123" s="230">
        <v>0.0</v>
      </c>
      <c r="V123" s="230">
        <v>0.0</v>
      </c>
      <c r="W123" s="230">
        <v>0.0</v>
      </c>
      <c r="X123" s="268">
        <f t="shared" si="56"/>
        <v>30</v>
      </c>
      <c r="Y123" s="137">
        <f t="shared" si="57"/>
        <v>0.1195219124</v>
      </c>
      <c r="Z123" s="385"/>
      <c r="AA123" s="199" t="s">
        <v>603</v>
      </c>
      <c r="AB123" s="210"/>
      <c r="AC123" s="210" t="s">
        <v>604</v>
      </c>
      <c r="AD123" s="210" t="s">
        <v>605</v>
      </c>
    </row>
    <row r="124" ht="63.75" customHeight="1">
      <c r="A124" s="358"/>
      <c r="B124" s="422"/>
      <c r="C124" s="183" t="s">
        <v>609</v>
      </c>
      <c r="D124" s="183" t="s">
        <v>610</v>
      </c>
      <c r="E124" s="183" t="s">
        <v>611</v>
      </c>
      <c r="F124" s="183" t="s">
        <v>612</v>
      </c>
      <c r="G124" s="230" t="s">
        <v>602</v>
      </c>
      <c r="H124" s="307">
        <v>37.0</v>
      </c>
      <c r="I124" s="423">
        <v>37.0</v>
      </c>
      <c r="J124" s="407">
        <v>1.0</v>
      </c>
      <c r="K124" s="262">
        <v>3.0</v>
      </c>
      <c r="L124" s="424">
        <v>2.0</v>
      </c>
      <c r="M124" s="230">
        <v>0.0</v>
      </c>
      <c r="N124" s="230">
        <v>0.0</v>
      </c>
      <c r="O124" s="230">
        <v>0.0</v>
      </c>
      <c r="P124" s="230">
        <v>0.0</v>
      </c>
      <c r="Q124" s="230">
        <v>0.0</v>
      </c>
      <c r="R124" s="230">
        <v>0.0</v>
      </c>
      <c r="S124" s="230">
        <v>0.0</v>
      </c>
      <c r="T124" s="230">
        <v>0.0</v>
      </c>
      <c r="U124" s="230">
        <v>0.0</v>
      </c>
      <c r="V124" s="230">
        <v>0.0</v>
      </c>
      <c r="W124" s="230">
        <v>0.0</v>
      </c>
      <c r="X124" s="268">
        <f t="shared" si="56"/>
        <v>2</v>
      </c>
      <c r="Y124" s="137">
        <f t="shared" si="57"/>
        <v>0.05405405405</v>
      </c>
      <c r="Z124" s="306"/>
      <c r="AA124" s="229" t="s">
        <v>603</v>
      </c>
      <c r="AB124" s="210"/>
      <c r="AC124" s="210" t="s">
        <v>604</v>
      </c>
      <c r="AD124" s="210" t="s">
        <v>605</v>
      </c>
    </row>
    <row r="125" ht="63.75" customHeight="1">
      <c r="A125" s="358"/>
      <c r="B125" s="422"/>
      <c r="C125" s="426" t="s">
        <v>613</v>
      </c>
      <c r="D125" s="183" t="s">
        <v>614</v>
      </c>
      <c r="E125" s="183" t="s">
        <v>615</v>
      </c>
      <c r="F125" s="183" t="s">
        <v>616</v>
      </c>
      <c r="G125" s="230" t="s">
        <v>602</v>
      </c>
      <c r="H125" s="307">
        <v>237.0</v>
      </c>
      <c r="I125" s="423">
        <v>237.0</v>
      </c>
      <c r="J125" s="407">
        <v>1.0</v>
      </c>
      <c r="K125" s="262">
        <v>21.0</v>
      </c>
      <c r="L125" s="424">
        <v>8.0</v>
      </c>
      <c r="M125" s="424">
        <v>3.0</v>
      </c>
      <c r="N125" s="230">
        <v>0.0</v>
      </c>
      <c r="O125" s="230">
        <v>0.0</v>
      </c>
      <c r="P125" s="230">
        <v>0.0</v>
      </c>
      <c r="Q125" s="230">
        <v>0.0</v>
      </c>
      <c r="R125" s="230">
        <v>0.0</v>
      </c>
      <c r="S125" s="230">
        <v>0.0</v>
      </c>
      <c r="T125" s="230">
        <v>0.0</v>
      </c>
      <c r="U125" s="230">
        <v>0.0</v>
      </c>
      <c r="V125" s="230">
        <v>0.0</v>
      </c>
      <c r="W125" s="230">
        <v>0.0</v>
      </c>
      <c r="X125" s="268">
        <f t="shared" si="56"/>
        <v>11</v>
      </c>
      <c r="Y125" s="137">
        <f t="shared" si="57"/>
        <v>0.04641350211</v>
      </c>
      <c r="Z125" s="306"/>
      <c r="AA125" s="229" t="s">
        <v>603</v>
      </c>
      <c r="AB125" s="210"/>
      <c r="AC125" s="210" t="s">
        <v>617</v>
      </c>
      <c r="AD125" s="210" t="s">
        <v>618</v>
      </c>
    </row>
    <row r="126" ht="63.75" customHeight="1">
      <c r="A126" s="427"/>
      <c r="B126" s="415" t="s">
        <v>547</v>
      </c>
      <c r="C126" s="123" t="s">
        <v>619</v>
      </c>
      <c r="D126" s="123"/>
      <c r="E126" s="123"/>
      <c r="F126" s="417"/>
      <c r="G126" s="419"/>
      <c r="H126" s="419"/>
      <c r="I126" s="419"/>
      <c r="J126" s="428"/>
      <c r="K126" s="429"/>
      <c r="L126" s="220"/>
      <c r="M126" s="220"/>
      <c r="N126" s="220"/>
      <c r="O126" s="220"/>
      <c r="P126" s="220"/>
      <c r="Q126" s="220"/>
      <c r="R126" s="220"/>
      <c r="S126" s="220"/>
      <c r="T126" s="220"/>
      <c r="U126" s="220"/>
      <c r="V126" s="220"/>
      <c r="W126" s="220"/>
      <c r="X126" s="220"/>
      <c r="Y126" s="430"/>
      <c r="Z126" s="251">
        <f>SUM(Y127:Y129)/3</f>
        <v>0.0450627602</v>
      </c>
      <c r="AA126" s="251"/>
      <c r="AB126" s="391"/>
      <c r="AC126" s="210"/>
      <c r="AD126" s="210"/>
    </row>
    <row r="127" ht="70.5" customHeight="1">
      <c r="A127" s="427"/>
      <c r="B127" s="431"/>
      <c r="C127" s="401" t="s">
        <v>620</v>
      </c>
      <c r="D127" s="183" t="s">
        <v>621</v>
      </c>
      <c r="E127" s="183" t="s">
        <v>622</v>
      </c>
      <c r="F127" s="183" t="s">
        <v>623</v>
      </c>
      <c r="G127" s="133" t="s">
        <v>444</v>
      </c>
      <c r="H127" s="307">
        <v>881.0</v>
      </c>
      <c r="I127" s="423">
        <v>881.0</v>
      </c>
      <c r="J127" s="432">
        <v>1.0</v>
      </c>
      <c r="K127" s="262">
        <f t="shared" ref="K127:K129" si="58">I127/12</f>
        <v>73.41666667</v>
      </c>
      <c r="L127" s="424">
        <v>23.0</v>
      </c>
      <c r="M127" s="424">
        <v>27.0</v>
      </c>
      <c r="N127" s="230">
        <v>0.0</v>
      </c>
      <c r="O127" s="230">
        <v>0.0</v>
      </c>
      <c r="P127" s="230">
        <v>0.0</v>
      </c>
      <c r="Q127" s="230">
        <v>0.0</v>
      </c>
      <c r="R127" s="230">
        <v>0.0</v>
      </c>
      <c r="S127" s="230">
        <v>0.0</v>
      </c>
      <c r="T127" s="230">
        <v>0.0</v>
      </c>
      <c r="U127" s="230">
        <v>0.0</v>
      </c>
      <c r="V127" s="230">
        <v>0.0</v>
      </c>
      <c r="W127" s="230">
        <v>0.0</v>
      </c>
      <c r="X127" s="264">
        <f t="shared" ref="X127:X129" si="59">SUM(L127:W127)</f>
        <v>50</v>
      </c>
      <c r="Y127" s="137">
        <f t="shared" ref="Y127:Y129" si="60">X127/I127</f>
        <v>0.05675368899</v>
      </c>
      <c r="Z127" s="433"/>
      <c r="AA127" s="433"/>
      <c r="AB127" s="210"/>
      <c r="AC127" s="210"/>
      <c r="AD127" s="210" t="s">
        <v>624</v>
      </c>
    </row>
    <row r="128" ht="84.75" customHeight="1">
      <c r="A128" s="427"/>
      <c r="B128" s="431"/>
      <c r="C128" s="183" t="s">
        <v>625</v>
      </c>
      <c r="D128" s="183" t="s">
        <v>626</v>
      </c>
      <c r="E128" s="183" t="s">
        <v>627</v>
      </c>
      <c r="F128" s="183" t="s">
        <v>628</v>
      </c>
      <c r="G128" s="133" t="s">
        <v>553</v>
      </c>
      <c r="H128" s="307">
        <v>1118.0</v>
      </c>
      <c r="I128" s="423">
        <v>1118.0</v>
      </c>
      <c r="J128" s="432">
        <v>1.0</v>
      </c>
      <c r="K128" s="262">
        <f t="shared" si="58"/>
        <v>93.16666667</v>
      </c>
      <c r="L128" s="424">
        <v>39.0</v>
      </c>
      <c r="M128" s="424">
        <v>31.0</v>
      </c>
      <c r="N128" s="230">
        <v>0.0</v>
      </c>
      <c r="O128" s="230">
        <v>0.0</v>
      </c>
      <c r="P128" s="230">
        <v>0.0</v>
      </c>
      <c r="Q128" s="230">
        <v>0.0</v>
      </c>
      <c r="R128" s="230">
        <v>0.0</v>
      </c>
      <c r="S128" s="230">
        <v>0.0</v>
      </c>
      <c r="T128" s="230">
        <v>0.0</v>
      </c>
      <c r="U128" s="230">
        <v>0.0</v>
      </c>
      <c r="V128" s="230">
        <v>0.0</v>
      </c>
      <c r="W128" s="230">
        <v>0.0</v>
      </c>
      <c r="X128" s="264">
        <f t="shared" si="59"/>
        <v>70</v>
      </c>
      <c r="Y128" s="137">
        <f t="shared" si="60"/>
        <v>0.0626118068</v>
      </c>
      <c r="Z128" s="433"/>
      <c r="AA128" s="433"/>
      <c r="AB128" s="210"/>
      <c r="AC128" s="210"/>
      <c r="AD128" s="210" t="s">
        <v>624</v>
      </c>
    </row>
    <row r="129" ht="117.0" customHeight="1">
      <c r="A129" s="427"/>
      <c r="B129" s="431"/>
      <c r="C129" s="201" t="s">
        <v>629</v>
      </c>
      <c r="D129" s="201" t="s">
        <v>630</v>
      </c>
      <c r="E129" s="201" t="s">
        <v>631</v>
      </c>
      <c r="F129" s="201" t="s">
        <v>632</v>
      </c>
      <c r="G129" s="148" t="s">
        <v>553</v>
      </c>
      <c r="H129" s="434">
        <v>632.0</v>
      </c>
      <c r="I129" s="423">
        <v>632.0</v>
      </c>
      <c r="J129" s="137">
        <v>1.0</v>
      </c>
      <c r="K129" s="262">
        <f t="shared" si="58"/>
        <v>52.66666667</v>
      </c>
      <c r="L129" s="424">
        <v>9.0</v>
      </c>
      <c r="M129" s="424">
        <v>1.0</v>
      </c>
      <c r="N129" s="230">
        <v>0.0</v>
      </c>
      <c r="O129" s="230">
        <v>0.0</v>
      </c>
      <c r="P129" s="230">
        <v>0.0</v>
      </c>
      <c r="Q129" s="230">
        <v>0.0</v>
      </c>
      <c r="R129" s="230">
        <v>0.0</v>
      </c>
      <c r="S129" s="230">
        <v>0.0</v>
      </c>
      <c r="T129" s="230">
        <v>0.0</v>
      </c>
      <c r="U129" s="230">
        <v>0.0</v>
      </c>
      <c r="V129" s="230">
        <v>0.0</v>
      </c>
      <c r="W129" s="230">
        <v>0.0</v>
      </c>
      <c r="X129" s="133">
        <f t="shared" si="59"/>
        <v>10</v>
      </c>
      <c r="Y129" s="137">
        <f t="shared" si="60"/>
        <v>0.01582278481</v>
      </c>
      <c r="Z129" s="435"/>
      <c r="AA129" s="436" t="s">
        <v>603</v>
      </c>
      <c r="AB129" s="339"/>
      <c r="AC129" s="210" t="s">
        <v>633</v>
      </c>
      <c r="AD129" s="210" t="s">
        <v>634</v>
      </c>
    </row>
    <row r="130" ht="37.5" customHeight="1">
      <c r="A130" s="200"/>
      <c r="B130" s="394" t="s">
        <v>635</v>
      </c>
      <c r="C130" s="417" t="s">
        <v>636</v>
      </c>
      <c r="D130" s="213"/>
      <c r="E130" s="417"/>
      <c r="F130" s="417"/>
      <c r="G130" s="437"/>
      <c r="H130" s="418"/>
      <c r="I130" s="418"/>
      <c r="J130" s="438"/>
      <c r="K130" s="429"/>
      <c r="L130" s="221"/>
      <c r="M130" s="221"/>
      <c r="N130" s="221"/>
      <c r="O130" s="221"/>
      <c r="P130" s="221"/>
      <c r="Q130" s="221"/>
      <c r="R130" s="221"/>
      <c r="S130" s="221"/>
      <c r="T130" s="221"/>
      <c r="U130" s="221"/>
      <c r="V130" s="221"/>
      <c r="W130" s="221"/>
      <c r="X130" s="221"/>
      <c r="Y130" s="395"/>
      <c r="Z130" s="251" t="str">
        <f>SUM(Y131:Y135)/8</f>
        <v>#DIV/0!</v>
      </c>
      <c r="AA130" s="251"/>
      <c r="AB130" s="391"/>
      <c r="AC130" s="210"/>
      <c r="AD130" s="210"/>
    </row>
    <row r="131" ht="63.75" customHeight="1">
      <c r="A131" s="200"/>
      <c r="B131" s="200">
        <v>1.0</v>
      </c>
      <c r="C131" s="183" t="s">
        <v>637</v>
      </c>
      <c r="D131" s="183" t="s">
        <v>638</v>
      </c>
      <c r="E131" s="183" t="s">
        <v>639</v>
      </c>
      <c r="F131" s="183" t="s">
        <v>640</v>
      </c>
      <c r="G131" s="263" t="s">
        <v>641</v>
      </c>
      <c r="H131" s="149"/>
      <c r="I131" s="169">
        <v>2463.0</v>
      </c>
      <c r="J131" s="150">
        <v>1.0</v>
      </c>
      <c r="K131" s="262">
        <f t="shared" ref="K131:K133" si="61">3136/12</f>
        <v>261.3333333</v>
      </c>
      <c r="L131" s="230">
        <v>0.0</v>
      </c>
      <c r="M131" s="424">
        <v>374.0</v>
      </c>
      <c r="N131" s="230">
        <v>0.0</v>
      </c>
      <c r="O131" s="230">
        <v>0.0</v>
      </c>
      <c r="P131" s="230">
        <v>0.0</v>
      </c>
      <c r="Q131" s="230">
        <v>0.0</v>
      </c>
      <c r="R131" s="230">
        <v>0.0</v>
      </c>
      <c r="S131" s="230">
        <v>0.0</v>
      </c>
      <c r="T131" s="230">
        <v>0.0</v>
      </c>
      <c r="U131" s="230">
        <v>0.0</v>
      </c>
      <c r="V131" s="230">
        <v>0.0</v>
      </c>
      <c r="W131" s="230">
        <v>0.0</v>
      </c>
      <c r="X131" s="140">
        <f t="shared" ref="X131:X134" si="62">SUM(L131:W131)</f>
        <v>374</v>
      </c>
      <c r="Y131" s="137">
        <f t="shared" ref="Y131:Y135" si="63">X131/I131</f>
        <v>0.1518473406</v>
      </c>
      <c r="Z131" s="209"/>
      <c r="AA131" s="209"/>
      <c r="AB131" s="210"/>
      <c r="AC131" s="210"/>
      <c r="AD131" s="210"/>
    </row>
    <row r="132" ht="129.75" customHeight="1">
      <c r="A132" s="200"/>
      <c r="B132" s="200">
        <v>2.0</v>
      </c>
      <c r="C132" s="183" t="s">
        <v>642</v>
      </c>
      <c r="D132" s="183" t="s">
        <v>643</v>
      </c>
      <c r="E132" s="183" t="s">
        <v>644</v>
      </c>
      <c r="F132" s="183" t="s">
        <v>645</v>
      </c>
      <c r="G132" s="263" t="s">
        <v>646</v>
      </c>
      <c r="H132" s="149"/>
      <c r="I132" s="169">
        <f>H132*J132</f>
        <v>0</v>
      </c>
      <c r="J132" s="150">
        <v>1.0</v>
      </c>
      <c r="K132" s="262">
        <f t="shared" si="61"/>
        <v>261.3333333</v>
      </c>
      <c r="L132" s="439">
        <v>0.0</v>
      </c>
      <c r="M132" s="439">
        <v>0.0</v>
      </c>
      <c r="N132" s="439">
        <v>0.0</v>
      </c>
      <c r="O132" s="439">
        <v>0.0</v>
      </c>
      <c r="P132" s="439">
        <v>0.0</v>
      </c>
      <c r="Q132" s="439">
        <v>0.0</v>
      </c>
      <c r="R132" s="439">
        <v>0.0</v>
      </c>
      <c r="S132" s="439">
        <v>0.0</v>
      </c>
      <c r="T132" s="439">
        <v>0.0</v>
      </c>
      <c r="U132" s="439">
        <v>0.0</v>
      </c>
      <c r="V132" s="439">
        <v>0.0</v>
      </c>
      <c r="W132" s="439">
        <v>0.0</v>
      </c>
      <c r="X132" s="140">
        <f t="shared" si="62"/>
        <v>0</v>
      </c>
      <c r="Y132" s="137" t="str">
        <f t="shared" si="63"/>
        <v>#DIV/0!</v>
      </c>
      <c r="Z132" s="209"/>
      <c r="AA132" s="209"/>
      <c r="AB132" s="210"/>
      <c r="AC132" s="210"/>
      <c r="AD132" s="210"/>
    </row>
    <row r="133" ht="63.75" customHeight="1">
      <c r="A133" s="200"/>
      <c r="B133" s="200">
        <v>3.0</v>
      </c>
      <c r="C133" s="183" t="s">
        <v>647</v>
      </c>
      <c r="D133" s="183" t="s">
        <v>648</v>
      </c>
      <c r="E133" s="183" t="s">
        <v>649</v>
      </c>
      <c r="F133" s="183" t="s">
        <v>650</v>
      </c>
      <c r="G133" s="263" t="s">
        <v>641</v>
      </c>
      <c r="H133" s="149"/>
      <c r="I133" s="169">
        <v>564.0</v>
      </c>
      <c r="J133" s="150">
        <v>0.7</v>
      </c>
      <c r="K133" s="262">
        <f t="shared" si="61"/>
        <v>261.3333333</v>
      </c>
      <c r="L133" s="230">
        <v>0.0</v>
      </c>
      <c r="M133" s="424">
        <v>104.0</v>
      </c>
      <c r="N133" s="230">
        <v>0.0</v>
      </c>
      <c r="O133" s="230">
        <v>0.0</v>
      </c>
      <c r="P133" s="230">
        <v>0.0</v>
      </c>
      <c r="Q133" s="230">
        <v>0.0</v>
      </c>
      <c r="R133" s="230">
        <v>0.0</v>
      </c>
      <c r="S133" s="230">
        <v>0.0</v>
      </c>
      <c r="T133" s="230">
        <v>0.0</v>
      </c>
      <c r="U133" s="230">
        <v>0.0</v>
      </c>
      <c r="V133" s="230">
        <v>0.0</v>
      </c>
      <c r="W133" s="230">
        <v>0.0</v>
      </c>
      <c r="X133" s="140">
        <f t="shared" si="62"/>
        <v>104</v>
      </c>
      <c r="Y133" s="137">
        <f t="shared" si="63"/>
        <v>0.1843971631</v>
      </c>
      <c r="Z133" s="209"/>
      <c r="AA133" s="209"/>
      <c r="AB133" s="210"/>
      <c r="AC133" s="210"/>
      <c r="AD133" s="210"/>
    </row>
    <row r="134" ht="139.5" customHeight="1">
      <c r="A134" s="199"/>
      <c r="B134" s="199">
        <v>4.0</v>
      </c>
      <c r="C134" s="183" t="s">
        <v>651</v>
      </c>
      <c r="D134" s="183" t="s">
        <v>652</v>
      </c>
      <c r="E134" s="183" t="s">
        <v>653</v>
      </c>
      <c r="F134" s="183" t="s">
        <v>654</v>
      </c>
      <c r="G134" s="229" t="s">
        <v>655</v>
      </c>
      <c r="H134" s="145">
        <v>9249.0</v>
      </c>
      <c r="I134" s="169">
        <f t="shared" ref="I134:I135" si="64">H134*J134</f>
        <v>9249</v>
      </c>
      <c r="J134" s="137">
        <v>1.0</v>
      </c>
      <c r="K134" s="262">
        <f>I134/12</f>
        <v>770.75</v>
      </c>
      <c r="L134" s="230">
        <v>0.0</v>
      </c>
      <c r="M134" s="230">
        <v>0.0</v>
      </c>
      <c r="N134" s="230">
        <v>0.0</v>
      </c>
      <c r="O134" s="230">
        <v>0.0</v>
      </c>
      <c r="P134" s="230">
        <v>0.0</v>
      </c>
      <c r="Q134" s="230">
        <v>0.0</v>
      </c>
      <c r="R134" s="230">
        <v>0.0</v>
      </c>
      <c r="S134" s="230">
        <v>0.0</v>
      </c>
      <c r="T134" s="230">
        <v>0.0</v>
      </c>
      <c r="U134" s="230">
        <v>0.0</v>
      </c>
      <c r="V134" s="230">
        <v>0.0</v>
      </c>
      <c r="W134" s="230">
        <v>0.0</v>
      </c>
      <c r="X134" s="140">
        <f t="shared" si="62"/>
        <v>0</v>
      </c>
      <c r="Y134" s="137">
        <f t="shared" si="63"/>
        <v>0</v>
      </c>
      <c r="Z134" s="209"/>
      <c r="AA134" s="209"/>
      <c r="AB134" s="353"/>
      <c r="AC134" s="353" t="s">
        <v>656</v>
      </c>
      <c r="AD134" s="353" t="s">
        <v>657</v>
      </c>
    </row>
    <row r="135" ht="57.0" customHeight="1">
      <c r="A135" s="427"/>
      <c r="B135" s="431">
        <v>5.0</v>
      </c>
      <c r="C135" s="133" t="s">
        <v>658</v>
      </c>
      <c r="D135" s="133" t="s">
        <v>659</v>
      </c>
      <c r="E135" s="133" t="s">
        <v>660</v>
      </c>
      <c r="F135" s="133" t="s">
        <v>661</v>
      </c>
      <c r="G135" s="230" t="s">
        <v>662</v>
      </c>
      <c r="H135" s="440">
        <v>5.0</v>
      </c>
      <c r="I135" s="169">
        <f t="shared" si="64"/>
        <v>5</v>
      </c>
      <c r="J135" s="179">
        <v>1.0</v>
      </c>
      <c r="K135" s="262">
        <v>5.0</v>
      </c>
      <c r="L135" s="230">
        <v>0.0</v>
      </c>
      <c r="M135" s="230">
        <v>0.0</v>
      </c>
      <c r="N135" s="230">
        <v>0.0</v>
      </c>
      <c r="O135" s="230">
        <v>0.0</v>
      </c>
      <c r="P135" s="230">
        <v>0.0</v>
      </c>
      <c r="Q135" s="230">
        <v>0.0</v>
      </c>
      <c r="R135" s="230">
        <v>0.0</v>
      </c>
      <c r="S135" s="230">
        <v>0.0</v>
      </c>
      <c r="T135" s="230">
        <v>0.0</v>
      </c>
      <c r="U135" s="230">
        <v>0.0</v>
      </c>
      <c r="V135" s="230">
        <v>0.0</v>
      </c>
      <c r="W135" s="230">
        <v>0.0</v>
      </c>
      <c r="X135" s="133">
        <f>SUM(L135:W135)/12</f>
        <v>0</v>
      </c>
      <c r="Y135" s="137">
        <f t="shared" si="63"/>
        <v>0</v>
      </c>
      <c r="Z135" s="137"/>
      <c r="AA135" s="137"/>
      <c r="AB135" s="113"/>
      <c r="AC135" s="113"/>
      <c r="AD135" s="152" t="s">
        <v>663</v>
      </c>
    </row>
    <row r="136" ht="18.75" customHeight="1">
      <c r="A136" s="441" t="s">
        <v>664</v>
      </c>
      <c r="B136" s="442"/>
      <c r="C136" s="443" t="s">
        <v>665</v>
      </c>
      <c r="D136" s="444"/>
      <c r="E136" s="444"/>
      <c r="F136" s="444"/>
      <c r="G136" s="445"/>
      <c r="H136" s="445"/>
      <c r="I136" s="445"/>
      <c r="J136" s="445"/>
      <c r="K136" s="446"/>
      <c r="L136" s="445"/>
      <c r="M136" s="445"/>
      <c r="N136" s="445"/>
      <c r="O136" s="445"/>
      <c r="P136" s="445"/>
      <c r="Q136" s="445"/>
      <c r="R136" s="445"/>
      <c r="S136" s="445"/>
      <c r="T136" s="445"/>
      <c r="U136" s="445"/>
      <c r="V136" s="445"/>
      <c r="W136" s="445"/>
      <c r="X136" s="445"/>
      <c r="Y136" s="445"/>
      <c r="Z136" s="447" t="str">
        <f>(Z137+Z145+Z148)/3</f>
        <v>#DIV/0!</v>
      </c>
      <c r="AA136" s="447"/>
      <c r="AB136" s="113"/>
      <c r="AC136" s="113"/>
      <c r="AD136" s="113"/>
    </row>
    <row r="137" ht="30.75" customHeight="1">
      <c r="A137" s="194"/>
      <c r="B137" s="221" t="s">
        <v>426</v>
      </c>
      <c r="C137" s="123" t="s">
        <v>666</v>
      </c>
      <c r="D137" s="310"/>
      <c r="E137" s="448"/>
      <c r="F137" s="448"/>
      <c r="G137" s="221"/>
      <c r="H137" s="221"/>
      <c r="I137" s="221"/>
      <c r="J137" s="221"/>
      <c r="K137" s="429"/>
      <c r="L137" s="221"/>
      <c r="M137" s="221"/>
      <c r="N137" s="221"/>
      <c r="O137" s="221"/>
      <c r="P137" s="221"/>
      <c r="Q137" s="221"/>
      <c r="R137" s="221"/>
      <c r="S137" s="221"/>
      <c r="T137" s="221"/>
      <c r="U137" s="221"/>
      <c r="V137" s="221"/>
      <c r="W137" s="221"/>
      <c r="X137" s="221"/>
      <c r="Y137" s="221"/>
      <c r="Z137" s="449">
        <f>SUM(Y138:Y144)/6</f>
        <v>0.3227767779</v>
      </c>
      <c r="AA137" s="449"/>
      <c r="AB137" s="193"/>
      <c r="AC137" s="113"/>
      <c r="AD137" s="113"/>
    </row>
    <row r="138" ht="152.25" customHeight="1">
      <c r="A138" s="194"/>
      <c r="B138" s="450">
        <v>1.0</v>
      </c>
      <c r="C138" s="451" t="s">
        <v>667</v>
      </c>
      <c r="D138" s="183" t="s">
        <v>668</v>
      </c>
      <c r="E138" s="183" t="s">
        <v>669</v>
      </c>
      <c r="F138" s="183" t="s">
        <v>670</v>
      </c>
      <c r="G138" s="132" t="s">
        <v>602</v>
      </c>
      <c r="H138" s="452">
        <v>237.0</v>
      </c>
      <c r="I138" s="169">
        <f t="shared" ref="I138:I144" si="65">H138*J138</f>
        <v>237</v>
      </c>
      <c r="J138" s="137">
        <v>1.0</v>
      </c>
      <c r="K138" s="262">
        <f t="shared" ref="K138:K140" si="66">I138/12</f>
        <v>19.75</v>
      </c>
      <c r="L138" s="424">
        <v>14.0</v>
      </c>
      <c r="M138" s="424">
        <v>16.0</v>
      </c>
      <c r="N138" s="230">
        <v>0.0</v>
      </c>
      <c r="O138" s="230">
        <v>0.0</v>
      </c>
      <c r="P138" s="230">
        <v>0.0</v>
      </c>
      <c r="Q138" s="230">
        <v>0.0</v>
      </c>
      <c r="R138" s="230">
        <v>0.0</v>
      </c>
      <c r="S138" s="230">
        <v>0.0</v>
      </c>
      <c r="T138" s="230">
        <v>0.0</v>
      </c>
      <c r="U138" s="230">
        <v>0.0</v>
      </c>
      <c r="V138" s="230">
        <v>0.0</v>
      </c>
      <c r="W138" s="230">
        <v>0.0</v>
      </c>
      <c r="X138" s="208">
        <f t="shared" ref="X138:X140" si="67">SUM(L138:W138)</f>
        <v>30</v>
      </c>
      <c r="Y138" s="137">
        <f t="shared" ref="Y138:Y144" si="68">X138/I138</f>
        <v>0.1265822785</v>
      </c>
      <c r="Z138" s="137"/>
      <c r="AA138" s="137"/>
      <c r="AB138" s="113"/>
      <c r="AC138" s="113"/>
      <c r="AD138" s="113"/>
    </row>
    <row r="139" ht="45.75" customHeight="1">
      <c r="A139" s="453"/>
      <c r="B139" s="454">
        <v>2.0</v>
      </c>
      <c r="C139" s="183" t="s">
        <v>671</v>
      </c>
      <c r="D139" s="455" t="s">
        <v>672</v>
      </c>
      <c r="E139" s="183" t="s">
        <v>673</v>
      </c>
      <c r="F139" s="183" t="s">
        <v>674</v>
      </c>
      <c r="G139" s="133" t="s">
        <v>675</v>
      </c>
      <c r="H139" s="307">
        <v>143.0</v>
      </c>
      <c r="I139" s="169">
        <f t="shared" si="65"/>
        <v>143</v>
      </c>
      <c r="J139" s="456">
        <v>1.0</v>
      </c>
      <c r="K139" s="262">
        <f t="shared" si="66"/>
        <v>11.91666667</v>
      </c>
      <c r="L139" s="230">
        <v>0.0</v>
      </c>
      <c r="M139" s="424">
        <v>69.0</v>
      </c>
      <c r="N139" s="230">
        <v>0.0</v>
      </c>
      <c r="O139" s="230">
        <v>0.0</v>
      </c>
      <c r="P139" s="230">
        <v>0.0</v>
      </c>
      <c r="Q139" s="230">
        <v>0.0</v>
      </c>
      <c r="R139" s="230">
        <v>0.0</v>
      </c>
      <c r="S139" s="230">
        <v>0.0</v>
      </c>
      <c r="T139" s="230">
        <v>0.0</v>
      </c>
      <c r="U139" s="230">
        <v>0.0</v>
      </c>
      <c r="V139" s="230">
        <v>0.0</v>
      </c>
      <c r="W139" s="230">
        <v>0.0</v>
      </c>
      <c r="X139" s="264">
        <f t="shared" si="67"/>
        <v>69</v>
      </c>
      <c r="Y139" s="137">
        <f t="shared" si="68"/>
        <v>0.4825174825</v>
      </c>
      <c r="Z139" s="457"/>
      <c r="AA139" s="457"/>
      <c r="AB139" s="458"/>
      <c r="AC139" s="113"/>
      <c r="AD139" s="113"/>
    </row>
    <row r="140" ht="34.5" customHeight="1">
      <c r="A140" s="459"/>
      <c r="B140" s="199"/>
      <c r="C140" s="183" t="s">
        <v>676</v>
      </c>
      <c r="D140" s="455" t="s">
        <v>677</v>
      </c>
      <c r="E140" s="183" t="s">
        <v>678</v>
      </c>
      <c r="F140" s="183" t="s">
        <v>679</v>
      </c>
      <c r="G140" s="133" t="s">
        <v>680</v>
      </c>
      <c r="H140" s="307">
        <v>143.0</v>
      </c>
      <c r="I140" s="169">
        <f t="shared" si="65"/>
        <v>143</v>
      </c>
      <c r="J140" s="460">
        <v>1.0</v>
      </c>
      <c r="K140" s="262">
        <f t="shared" si="66"/>
        <v>11.91666667</v>
      </c>
      <c r="L140" s="424">
        <v>7.0</v>
      </c>
      <c r="M140" s="424">
        <v>7.0</v>
      </c>
      <c r="N140" s="230">
        <v>0.0</v>
      </c>
      <c r="O140" s="230">
        <v>0.0</v>
      </c>
      <c r="P140" s="230">
        <v>0.0</v>
      </c>
      <c r="Q140" s="230">
        <v>0.0</v>
      </c>
      <c r="R140" s="230">
        <v>0.0</v>
      </c>
      <c r="S140" s="230">
        <v>0.0</v>
      </c>
      <c r="T140" s="230">
        <v>0.0</v>
      </c>
      <c r="U140" s="230">
        <v>0.0</v>
      </c>
      <c r="V140" s="230">
        <v>0.0</v>
      </c>
      <c r="W140" s="230">
        <v>0.0</v>
      </c>
      <c r="X140" s="264">
        <f t="shared" si="67"/>
        <v>14</v>
      </c>
      <c r="Y140" s="137">
        <f t="shared" si="68"/>
        <v>0.0979020979</v>
      </c>
      <c r="Z140" s="457"/>
      <c r="AA140" s="457"/>
      <c r="AB140" s="458"/>
      <c r="AC140" s="113"/>
      <c r="AD140" s="461" t="s">
        <v>681</v>
      </c>
    </row>
    <row r="141" ht="69.0" customHeight="1">
      <c r="A141" s="459"/>
      <c r="B141" s="199">
        <v>3.0</v>
      </c>
      <c r="C141" s="455" t="s">
        <v>682</v>
      </c>
      <c r="D141" s="183" t="s">
        <v>683</v>
      </c>
      <c r="E141" s="183" t="s">
        <v>684</v>
      </c>
      <c r="F141" s="266" t="s">
        <v>685</v>
      </c>
      <c r="G141" s="133" t="s">
        <v>686</v>
      </c>
      <c r="H141" s="307">
        <v>133.0</v>
      </c>
      <c r="I141" s="169">
        <f t="shared" si="65"/>
        <v>133</v>
      </c>
      <c r="J141" s="137">
        <v>1.0</v>
      </c>
      <c r="K141" s="262">
        <f t="shared" ref="K141:K142" si="69">I141/2</f>
        <v>66.5</v>
      </c>
      <c r="L141" s="230">
        <v>0.0</v>
      </c>
      <c r="M141" s="424">
        <v>124.0</v>
      </c>
      <c r="N141" s="230">
        <v>0.0</v>
      </c>
      <c r="O141" s="230">
        <v>0.0</v>
      </c>
      <c r="P141" s="230">
        <v>0.0</v>
      </c>
      <c r="Q141" s="230">
        <v>0.0</v>
      </c>
      <c r="R141" s="230">
        <v>0.0</v>
      </c>
      <c r="S141" s="230">
        <v>0.0</v>
      </c>
      <c r="T141" s="230">
        <v>0.0</v>
      </c>
      <c r="U141" s="230">
        <v>0.0</v>
      </c>
      <c r="V141" s="230">
        <v>0.0</v>
      </c>
      <c r="W141" s="230">
        <v>0.0</v>
      </c>
      <c r="X141" s="264">
        <f t="shared" ref="X141:X142" si="70">SUM(L141:W141)/2</f>
        <v>62</v>
      </c>
      <c r="Y141" s="137">
        <f t="shared" si="68"/>
        <v>0.4661654135</v>
      </c>
      <c r="Z141" s="134"/>
      <c r="AA141" s="134"/>
      <c r="AB141" s="461"/>
      <c r="AC141" s="461" t="s">
        <v>687</v>
      </c>
      <c r="AD141" s="461" t="s">
        <v>688</v>
      </c>
    </row>
    <row r="142" ht="69.0" customHeight="1">
      <c r="A142" s="459"/>
      <c r="B142" s="199">
        <v>4.0</v>
      </c>
      <c r="C142" s="455" t="s">
        <v>689</v>
      </c>
      <c r="D142" s="183" t="s">
        <v>690</v>
      </c>
      <c r="E142" s="183" t="s">
        <v>691</v>
      </c>
      <c r="F142" s="266" t="s">
        <v>692</v>
      </c>
      <c r="G142" s="133" t="s">
        <v>693</v>
      </c>
      <c r="H142" s="307">
        <v>881.0</v>
      </c>
      <c r="I142" s="169">
        <f t="shared" si="65"/>
        <v>881</v>
      </c>
      <c r="J142" s="460">
        <v>1.0</v>
      </c>
      <c r="K142" s="262">
        <f t="shared" si="69"/>
        <v>440.5</v>
      </c>
      <c r="L142" s="230">
        <v>0.0</v>
      </c>
      <c r="M142" s="424">
        <v>975.0</v>
      </c>
      <c r="N142" s="230">
        <v>0.0</v>
      </c>
      <c r="O142" s="230">
        <v>0.0</v>
      </c>
      <c r="P142" s="230">
        <v>0.0</v>
      </c>
      <c r="Q142" s="230">
        <v>0.0</v>
      </c>
      <c r="R142" s="230">
        <v>0.0</v>
      </c>
      <c r="S142" s="230">
        <v>0.0</v>
      </c>
      <c r="T142" s="230">
        <v>0.0</v>
      </c>
      <c r="U142" s="230">
        <v>0.0</v>
      </c>
      <c r="V142" s="230">
        <v>0.0</v>
      </c>
      <c r="W142" s="230">
        <v>0.0</v>
      </c>
      <c r="X142" s="264">
        <f t="shared" si="70"/>
        <v>487.5</v>
      </c>
      <c r="Y142" s="137">
        <f t="shared" si="68"/>
        <v>0.5533484677</v>
      </c>
      <c r="Z142" s="134"/>
      <c r="AA142" s="134"/>
      <c r="AB142" s="461"/>
      <c r="AC142" s="461" t="s">
        <v>687</v>
      </c>
      <c r="AD142" s="461" t="s">
        <v>688</v>
      </c>
    </row>
    <row r="143" ht="80.25" customHeight="1">
      <c r="A143" s="459"/>
      <c r="B143" s="199">
        <v>5.0</v>
      </c>
      <c r="C143" s="462" t="s">
        <v>694</v>
      </c>
      <c r="D143" s="183" t="s">
        <v>695</v>
      </c>
      <c r="E143" s="183" t="s">
        <v>696</v>
      </c>
      <c r="F143" s="266" t="s">
        <v>697</v>
      </c>
      <c r="G143" s="132" t="s">
        <v>562</v>
      </c>
      <c r="H143" s="452">
        <v>276.0</v>
      </c>
      <c r="I143" s="169">
        <f t="shared" si="65"/>
        <v>276</v>
      </c>
      <c r="J143" s="463">
        <v>1.0</v>
      </c>
      <c r="K143" s="262">
        <f>I143/12</f>
        <v>23</v>
      </c>
      <c r="L143" s="424">
        <v>7.0</v>
      </c>
      <c r="M143" s="424">
        <v>5.0</v>
      </c>
      <c r="N143" s="230">
        <v>0.0</v>
      </c>
      <c r="O143" s="230">
        <v>0.0</v>
      </c>
      <c r="P143" s="230">
        <v>0.0</v>
      </c>
      <c r="Q143" s="230">
        <v>0.0</v>
      </c>
      <c r="R143" s="230">
        <v>0.0</v>
      </c>
      <c r="S143" s="230">
        <v>0.0</v>
      </c>
      <c r="T143" s="230">
        <v>0.0</v>
      </c>
      <c r="U143" s="230">
        <v>0.0</v>
      </c>
      <c r="V143" s="230">
        <v>0.0</v>
      </c>
      <c r="W143" s="230">
        <v>0.0</v>
      </c>
      <c r="X143" s="208">
        <f>SUM(L143:W143)</f>
        <v>12</v>
      </c>
      <c r="Y143" s="137">
        <f t="shared" si="68"/>
        <v>0.04347826087</v>
      </c>
      <c r="Z143" s="137"/>
      <c r="AA143" s="137"/>
      <c r="AB143" s="461"/>
      <c r="AC143" s="461" t="s">
        <v>698</v>
      </c>
      <c r="AD143" s="461" t="s">
        <v>699</v>
      </c>
    </row>
    <row r="144" ht="81.0" customHeight="1">
      <c r="A144" s="459"/>
      <c r="B144" s="199">
        <v>6.0</v>
      </c>
      <c r="C144" s="455" t="s">
        <v>700</v>
      </c>
      <c r="D144" s="183" t="s">
        <v>701</v>
      </c>
      <c r="E144" s="183" t="s">
        <v>702</v>
      </c>
      <c r="F144" s="266" t="s">
        <v>703</v>
      </c>
      <c r="G144" s="133" t="s">
        <v>704</v>
      </c>
      <c r="H144" s="307">
        <v>794.0</v>
      </c>
      <c r="I144" s="169">
        <f t="shared" si="65"/>
        <v>794</v>
      </c>
      <c r="J144" s="463">
        <v>1.0</v>
      </c>
      <c r="K144" s="262">
        <f>I144</f>
        <v>794</v>
      </c>
      <c r="L144" s="424">
        <v>794.0</v>
      </c>
      <c r="M144" s="424">
        <v>794.0</v>
      </c>
      <c r="N144" s="230">
        <v>0.0</v>
      </c>
      <c r="O144" s="230">
        <v>0.0</v>
      </c>
      <c r="P144" s="230">
        <v>0.0</v>
      </c>
      <c r="Q144" s="230">
        <v>0.0</v>
      </c>
      <c r="R144" s="230">
        <v>0.0</v>
      </c>
      <c r="S144" s="230">
        <v>0.0</v>
      </c>
      <c r="T144" s="230">
        <v>0.0</v>
      </c>
      <c r="U144" s="230">
        <v>0.0</v>
      </c>
      <c r="V144" s="230">
        <v>0.0</v>
      </c>
      <c r="W144" s="230">
        <v>0.0</v>
      </c>
      <c r="X144" s="464">
        <f>SUM(L144:W144)/12</f>
        <v>132.3333333</v>
      </c>
      <c r="Y144" s="137">
        <f t="shared" si="68"/>
        <v>0.1666666667</v>
      </c>
      <c r="Z144" s="137"/>
      <c r="AA144" s="137"/>
      <c r="AB144" s="113"/>
      <c r="AC144" s="113"/>
      <c r="AD144" s="461" t="s">
        <v>705</v>
      </c>
    </row>
    <row r="145" ht="24.75" customHeight="1">
      <c r="A145" s="403"/>
      <c r="B145" s="465" t="s">
        <v>485</v>
      </c>
      <c r="C145" s="123" t="s">
        <v>706</v>
      </c>
      <c r="D145" s="225"/>
      <c r="E145" s="466"/>
      <c r="F145" s="466"/>
      <c r="G145" s="156"/>
      <c r="H145" s="156"/>
      <c r="I145" s="156"/>
      <c r="J145" s="467"/>
      <c r="K145" s="160"/>
      <c r="L145" s="397"/>
      <c r="M145" s="397"/>
      <c r="N145" s="397"/>
      <c r="O145" s="397"/>
      <c r="P145" s="397"/>
      <c r="Q145" s="397"/>
      <c r="R145" s="397"/>
      <c r="S145" s="397"/>
      <c r="T145" s="397"/>
      <c r="U145" s="397"/>
      <c r="V145" s="397"/>
      <c r="W145" s="397"/>
      <c r="X145" s="397"/>
      <c r="Y145" s="221"/>
      <c r="Z145" s="251" t="str">
        <f>SUM(Y146)/1</f>
        <v>#DIV/0!</v>
      </c>
      <c r="AA145" s="251"/>
      <c r="AB145" s="193"/>
      <c r="AC145" s="113"/>
      <c r="AD145" s="113"/>
    </row>
    <row r="146" ht="126.75" customHeight="1">
      <c r="A146" s="459"/>
      <c r="B146" s="199">
        <v>1.0</v>
      </c>
      <c r="C146" s="183" t="s">
        <v>707</v>
      </c>
      <c r="D146" s="455" t="s">
        <v>708</v>
      </c>
      <c r="E146" s="455" t="s">
        <v>709</v>
      </c>
      <c r="F146" s="266" t="s">
        <v>710</v>
      </c>
      <c r="G146" s="132" t="s">
        <v>444</v>
      </c>
      <c r="H146" s="452">
        <v>0.0</v>
      </c>
      <c r="I146" s="423">
        <v>0.0</v>
      </c>
      <c r="J146" s="463">
        <v>1.0</v>
      </c>
      <c r="K146" s="262">
        <f t="shared" ref="K146:K147" si="71">I146/12</f>
        <v>0</v>
      </c>
      <c r="L146" s="230">
        <v>0.0</v>
      </c>
      <c r="M146" s="230">
        <v>0.0</v>
      </c>
      <c r="N146" s="230">
        <v>0.0</v>
      </c>
      <c r="O146" s="230">
        <v>0.0</v>
      </c>
      <c r="P146" s="230">
        <v>0.0</v>
      </c>
      <c r="Q146" s="230">
        <v>0.0</v>
      </c>
      <c r="R146" s="230">
        <v>0.0</v>
      </c>
      <c r="S146" s="230">
        <v>0.0</v>
      </c>
      <c r="T146" s="230">
        <v>0.0</v>
      </c>
      <c r="U146" s="230">
        <v>0.0</v>
      </c>
      <c r="V146" s="230">
        <v>0.0</v>
      </c>
      <c r="W146" s="230">
        <v>0.0</v>
      </c>
      <c r="X146" s="140">
        <f t="shared" ref="X146:X147" si="72">SUM(L146:W146)</f>
        <v>0</v>
      </c>
      <c r="Y146" s="137" t="str">
        <f t="shared" ref="Y146:Y147" si="73">X146/I146</f>
        <v>#DIV/0!</v>
      </c>
      <c r="Z146" s="137"/>
      <c r="AA146" s="137"/>
      <c r="AB146" s="461"/>
      <c r="AC146" s="461" t="s">
        <v>711</v>
      </c>
      <c r="AD146" s="461" t="s">
        <v>712</v>
      </c>
    </row>
    <row r="147" ht="160.5" customHeight="1">
      <c r="A147" s="459"/>
      <c r="B147" s="199">
        <v>2.0</v>
      </c>
      <c r="C147" s="201" t="s">
        <v>713</v>
      </c>
      <c r="D147" s="455" t="s">
        <v>714</v>
      </c>
      <c r="E147" s="201" t="s">
        <v>715</v>
      </c>
      <c r="F147" s="201" t="s">
        <v>716</v>
      </c>
      <c r="G147" s="146" t="s">
        <v>444</v>
      </c>
      <c r="H147" s="333">
        <v>0.0</v>
      </c>
      <c r="I147" s="169">
        <f>H147*J147</f>
        <v>0</v>
      </c>
      <c r="J147" s="463">
        <v>1.0</v>
      </c>
      <c r="K147" s="262">
        <f t="shared" si="71"/>
        <v>0</v>
      </c>
      <c r="L147" s="423">
        <v>87.0</v>
      </c>
      <c r="M147" s="169">
        <v>0.0</v>
      </c>
      <c r="N147" s="169">
        <v>0.0</v>
      </c>
      <c r="O147" s="169">
        <v>0.0</v>
      </c>
      <c r="P147" s="169">
        <v>0.0</v>
      </c>
      <c r="Q147" s="169">
        <v>0.0</v>
      </c>
      <c r="R147" s="169">
        <v>0.0</v>
      </c>
      <c r="S147" s="169">
        <v>0.0</v>
      </c>
      <c r="T147" s="169">
        <v>0.0</v>
      </c>
      <c r="U147" s="169">
        <v>0.0</v>
      </c>
      <c r="V147" s="169">
        <v>0.0</v>
      </c>
      <c r="W147" s="169">
        <v>0.0</v>
      </c>
      <c r="X147" s="139">
        <f t="shared" si="72"/>
        <v>87</v>
      </c>
      <c r="Y147" s="137" t="str">
        <f t="shared" si="73"/>
        <v>#DIV/0!</v>
      </c>
      <c r="Z147" s="137"/>
      <c r="AA147" s="137"/>
      <c r="AB147" s="113"/>
      <c r="AC147" s="113"/>
      <c r="AD147" s="461" t="s">
        <v>717</v>
      </c>
    </row>
    <row r="148" ht="27.0" customHeight="1">
      <c r="A148" s="229"/>
      <c r="B148" s="468" t="s">
        <v>547</v>
      </c>
      <c r="C148" s="123" t="s">
        <v>718</v>
      </c>
      <c r="D148" s="225"/>
      <c r="E148" s="225"/>
      <c r="F148" s="225"/>
      <c r="G148" s="221"/>
      <c r="H148" s="221"/>
      <c r="I148" s="221"/>
      <c r="J148" s="438"/>
      <c r="K148" s="429"/>
      <c r="L148" s="221"/>
      <c r="M148" s="221"/>
      <c r="N148" s="221"/>
      <c r="O148" s="221"/>
      <c r="P148" s="221"/>
      <c r="Q148" s="221"/>
      <c r="R148" s="221"/>
      <c r="S148" s="221"/>
      <c r="T148" s="221"/>
      <c r="U148" s="221"/>
      <c r="V148" s="221"/>
      <c r="W148" s="221"/>
      <c r="X148" s="221"/>
      <c r="Y148" s="438"/>
      <c r="Z148" s="251">
        <f>SUM(Y149:Y151)/2</f>
        <v>0.141509434</v>
      </c>
      <c r="AA148" s="251"/>
      <c r="AB148" s="193"/>
      <c r="AC148" s="113"/>
      <c r="AD148" s="113"/>
    </row>
    <row r="149" ht="185.25" customHeight="1">
      <c r="A149" s="229"/>
      <c r="B149" s="229">
        <v>1.0</v>
      </c>
      <c r="C149" s="223" t="s">
        <v>719</v>
      </c>
      <c r="D149" s="183" t="s">
        <v>720</v>
      </c>
      <c r="E149" s="183" t="s">
        <v>721</v>
      </c>
      <c r="F149" s="183" t="s">
        <v>722</v>
      </c>
      <c r="G149" s="230" t="s">
        <v>723</v>
      </c>
      <c r="H149" s="307">
        <v>1166.0</v>
      </c>
      <c r="I149" s="423">
        <v>1166.0</v>
      </c>
      <c r="J149" s="137">
        <v>1.0</v>
      </c>
      <c r="K149" s="262">
        <f>I149/12</f>
        <v>97.16666667</v>
      </c>
      <c r="L149" s="424">
        <v>87.0</v>
      </c>
      <c r="M149" s="424">
        <v>78.0</v>
      </c>
      <c r="N149" s="230">
        <v>0.0</v>
      </c>
      <c r="O149" s="230">
        <v>0.0</v>
      </c>
      <c r="P149" s="230">
        <v>0.0</v>
      </c>
      <c r="Q149" s="230">
        <v>0.0</v>
      </c>
      <c r="R149" s="230">
        <v>0.0</v>
      </c>
      <c r="S149" s="230">
        <v>0.0</v>
      </c>
      <c r="T149" s="230">
        <v>0.0</v>
      </c>
      <c r="U149" s="230">
        <v>0.0</v>
      </c>
      <c r="V149" s="230">
        <v>0.0</v>
      </c>
      <c r="W149" s="230">
        <v>0.0</v>
      </c>
      <c r="X149" s="139">
        <f>SUM(L149:W149)</f>
        <v>165</v>
      </c>
      <c r="Y149" s="137">
        <f>X149/I149</f>
        <v>0.141509434</v>
      </c>
      <c r="Z149" s="137"/>
      <c r="AA149" s="137"/>
      <c r="AB149" s="144"/>
      <c r="AC149" s="144" t="s">
        <v>724</v>
      </c>
      <c r="AD149" s="210" t="s">
        <v>725</v>
      </c>
    </row>
    <row r="150" ht="34.5" customHeight="1">
      <c r="A150" s="403"/>
      <c r="B150" s="229"/>
      <c r="C150" s="223"/>
      <c r="D150" s="183"/>
      <c r="E150" s="263"/>
      <c r="F150" s="263"/>
      <c r="G150" s="230"/>
      <c r="H150" s="145"/>
      <c r="I150" s="169"/>
      <c r="J150" s="137"/>
      <c r="K150" s="262"/>
      <c r="L150" s="207"/>
      <c r="M150" s="207"/>
      <c r="N150" s="207"/>
      <c r="O150" s="207"/>
      <c r="P150" s="207"/>
      <c r="Q150" s="207"/>
      <c r="R150" s="207"/>
      <c r="S150" s="207"/>
      <c r="T150" s="207"/>
      <c r="U150" s="207"/>
      <c r="V150" s="207"/>
      <c r="W150" s="207"/>
      <c r="X150" s="208"/>
      <c r="Y150" s="137"/>
      <c r="Z150" s="137"/>
      <c r="AA150" s="137"/>
      <c r="AB150" s="356"/>
      <c r="AC150" s="356"/>
      <c r="AD150" s="356"/>
    </row>
    <row r="151" ht="71.25" customHeight="1">
      <c r="A151" s="403"/>
      <c r="B151" s="229">
        <v>2.0</v>
      </c>
      <c r="C151" s="183" t="s">
        <v>726</v>
      </c>
      <c r="D151" s="183" t="s">
        <v>727</v>
      </c>
      <c r="E151" s="263" t="s">
        <v>728</v>
      </c>
      <c r="F151" s="263" t="s">
        <v>728</v>
      </c>
      <c r="G151" s="230" t="s">
        <v>723</v>
      </c>
      <c r="H151" s="307">
        <v>1166.0</v>
      </c>
      <c r="I151" s="423">
        <v>1166.0</v>
      </c>
      <c r="J151" s="137">
        <v>1.0</v>
      </c>
      <c r="K151" s="469">
        <v>97.0</v>
      </c>
      <c r="L151" s="424">
        <v>87.0</v>
      </c>
      <c r="M151" s="424">
        <v>78.0</v>
      </c>
      <c r="N151" s="230">
        <v>0.0</v>
      </c>
      <c r="O151" s="230">
        <v>0.0</v>
      </c>
      <c r="P151" s="230">
        <v>0.0</v>
      </c>
      <c r="Q151" s="230">
        <v>0.0</v>
      </c>
      <c r="R151" s="230">
        <v>0.0</v>
      </c>
      <c r="S151" s="230">
        <v>0.0</v>
      </c>
      <c r="T151" s="230">
        <v>0.0</v>
      </c>
      <c r="U151" s="230">
        <v>0.0</v>
      </c>
      <c r="V151" s="230">
        <v>0.0</v>
      </c>
      <c r="W151" s="230">
        <v>0.0</v>
      </c>
      <c r="X151" s="208">
        <f>SUM(L151:W151)</f>
        <v>165</v>
      </c>
      <c r="Y151" s="137">
        <f>X151/I151</f>
        <v>0.141509434</v>
      </c>
      <c r="Z151" s="137"/>
      <c r="AA151" s="137"/>
      <c r="AB151" s="210"/>
      <c r="AC151" s="210" t="s">
        <v>724</v>
      </c>
      <c r="AD151" s="210" t="s">
        <v>725</v>
      </c>
    </row>
    <row r="152" ht="27.75" customHeight="1">
      <c r="A152" s="470" t="s">
        <v>729</v>
      </c>
      <c r="B152" s="239" t="s">
        <v>730</v>
      </c>
      <c r="C152" s="8"/>
      <c r="D152" s="47"/>
      <c r="E152" s="471"/>
      <c r="F152" s="472"/>
      <c r="G152" s="473"/>
      <c r="H152" s="388"/>
      <c r="I152" s="388"/>
      <c r="J152" s="474"/>
      <c r="K152" s="475"/>
      <c r="L152" s="388"/>
      <c r="M152" s="388"/>
      <c r="N152" s="388"/>
      <c r="O152" s="388"/>
      <c r="P152" s="388"/>
      <c r="Q152" s="388"/>
      <c r="R152" s="388"/>
      <c r="S152" s="388"/>
      <c r="T152" s="388"/>
      <c r="U152" s="388"/>
      <c r="V152" s="388"/>
      <c r="W152" s="388"/>
      <c r="X152" s="388"/>
      <c r="Y152" s="388"/>
      <c r="Z152" s="447">
        <f>(Y153+Y154+Y155+Y156)/4</f>
        <v>0</v>
      </c>
      <c r="AA152" s="476"/>
      <c r="AB152" s="113"/>
      <c r="AC152" s="113"/>
      <c r="AD152" s="113"/>
    </row>
    <row r="153" ht="138.0" customHeight="1">
      <c r="A153" s="199"/>
      <c r="B153" s="132">
        <v>1.0</v>
      </c>
      <c r="C153" s="455" t="s">
        <v>731</v>
      </c>
      <c r="D153" s="455" t="s">
        <v>732</v>
      </c>
      <c r="E153" s="455" t="s">
        <v>733</v>
      </c>
      <c r="F153" s="477" t="s">
        <v>734</v>
      </c>
      <c r="G153" s="132" t="s">
        <v>735</v>
      </c>
      <c r="H153" s="185">
        <v>200.0</v>
      </c>
      <c r="I153" s="169">
        <f t="shared" ref="I153:I156" si="74">H153*J153</f>
        <v>150</v>
      </c>
      <c r="J153" s="137">
        <v>0.75</v>
      </c>
      <c r="K153" s="478">
        <v>17.0</v>
      </c>
      <c r="L153" s="230">
        <v>0.0</v>
      </c>
      <c r="M153" s="230">
        <v>0.0</v>
      </c>
      <c r="N153" s="230">
        <v>0.0</v>
      </c>
      <c r="O153" s="230">
        <v>0.0</v>
      </c>
      <c r="P153" s="230">
        <v>0.0</v>
      </c>
      <c r="Q153" s="230">
        <v>0.0</v>
      </c>
      <c r="R153" s="230">
        <v>0.0</v>
      </c>
      <c r="S153" s="230">
        <v>0.0</v>
      </c>
      <c r="T153" s="230">
        <v>0.0</v>
      </c>
      <c r="U153" s="230">
        <v>0.0</v>
      </c>
      <c r="V153" s="230">
        <v>0.0</v>
      </c>
      <c r="W153" s="230">
        <v>0.0</v>
      </c>
      <c r="X153" s="208">
        <f t="shared" ref="X153:X156" si="75">SUM(L153:W153)</f>
        <v>0</v>
      </c>
      <c r="Y153" s="137">
        <f t="shared" ref="Y153:Y156" si="76">X153/I153</f>
        <v>0</v>
      </c>
      <c r="Z153" s="137"/>
      <c r="AA153" s="137"/>
      <c r="AB153" s="113"/>
      <c r="AC153" s="113"/>
      <c r="AD153" s="113"/>
    </row>
    <row r="154" ht="172.5" customHeight="1">
      <c r="A154" s="199"/>
      <c r="B154" s="132">
        <v>2.0</v>
      </c>
      <c r="C154" s="479" t="s">
        <v>736</v>
      </c>
      <c r="D154" s="455" t="s">
        <v>737</v>
      </c>
      <c r="E154" s="455" t="s">
        <v>738</v>
      </c>
      <c r="F154" s="477" t="s">
        <v>739</v>
      </c>
      <c r="G154" s="132" t="s">
        <v>740</v>
      </c>
      <c r="H154" s="185">
        <v>200.0</v>
      </c>
      <c r="I154" s="169">
        <f t="shared" si="74"/>
        <v>150</v>
      </c>
      <c r="J154" s="137">
        <v>0.75</v>
      </c>
      <c r="K154" s="478">
        <v>46.0</v>
      </c>
      <c r="L154" s="230">
        <v>0.0</v>
      </c>
      <c r="M154" s="230">
        <v>0.0</v>
      </c>
      <c r="N154" s="230">
        <v>0.0</v>
      </c>
      <c r="O154" s="230">
        <v>0.0</v>
      </c>
      <c r="P154" s="230">
        <v>0.0</v>
      </c>
      <c r="Q154" s="230">
        <v>0.0</v>
      </c>
      <c r="R154" s="230">
        <v>0.0</v>
      </c>
      <c r="S154" s="230">
        <v>0.0</v>
      </c>
      <c r="T154" s="230">
        <v>0.0</v>
      </c>
      <c r="U154" s="230">
        <v>0.0</v>
      </c>
      <c r="V154" s="230">
        <v>0.0</v>
      </c>
      <c r="W154" s="230">
        <v>0.0</v>
      </c>
      <c r="X154" s="208">
        <f t="shared" si="75"/>
        <v>0</v>
      </c>
      <c r="Y154" s="137">
        <f t="shared" si="76"/>
        <v>0</v>
      </c>
      <c r="Z154" s="137"/>
      <c r="AA154" s="137"/>
      <c r="AB154" s="113"/>
      <c r="AC154" s="113"/>
      <c r="AD154" s="113"/>
    </row>
    <row r="155" ht="262.5" customHeight="1">
      <c r="A155" s="199"/>
      <c r="B155" s="132">
        <v>3.0</v>
      </c>
      <c r="C155" s="455" t="s">
        <v>741</v>
      </c>
      <c r="D155" s="455" t="s">
        <v>742</v>
      </c>
      <c r="E155" s="455" t="s">
        <v>743</v>
      </c>
      <c r="F155" s="477" t="s">
        <v>744</v>
      </c>
      <c r="G155" s="132" t="s">
        <v>745</v>
      </c>
      <c r="H155" s="185">
        <v>200.0</v>
      </c>
      <c r="I155" s="169">
        <f t="shared" si="74"/>
        <v>150</v>
      </c>
      <c r="J155" s="137">
        <v>0.75</v>
      </c>
      <c r="K155" s="478">
        <v>16.0</v>
      </c>
      <c r="L155" s="230">
        <v>0.0</v>
      </c>
      <c r="M155" s="230">
        <v>0.0</v>
      </c>
      <c r="N155" s="230">
        <v>0.0</v>
      </c>
      <c r="O155" s="230">
        <v>0.0</v>
      </c>
      <c r="P155" s="230">
        <v>0.0</v>
      </c>
      <c r="Q155" s="230">
        <v>0.0</v>
      </c>
      <c r="R155" s="230">
        <v>0.0</v>
      </c>
      <c r="S155" s="230">
        <v>0.0</v>
      </c>
      <c r="T155" s="230">
        <v>0.0</v>
      </c>
      <c r="U155" s="230">
        <v>0.0</v>
      </c>
      <c r="V155" s="230">
        <v>0.0</v>
      </c>
      <c r="W155" s="230">
        <v>0.0</v>
      </c>
      <c r="X155" s="139">
        <f t="shared" si="75"/>
        <v>0</v>
      </c>
      <c r="Y155" s="137">
        <f t="shared" si="76"/>
        <v>0</v>
      </c>
      <c r="Z155" s="137"/>
      <c r="AA155" s="137"/>
      <c r="AB155" s="113"/>
      <c r="AC155" s="113"/>
      <c r="AD155" s="113"/>
    </row>
    <row r="156" ht="157.5" customHeight="1">
      <c r="A156" s="199"/>
      <c r="B156" s="132">
        <v>4.0</v>
      </c>
      <c r="C156" s="455" t="s">
        <v>746</v>
      </c>
      <c r="D156" s="455" t="s">
        <v>747</v>
      </c>
      <c r="E156" s="455" t="s">
        <v>748</v>
      </c>
      <c r="F156" s="477" t="s">
        <v>749</v>
      </c>
      <c r="G156" s="132" t="s">
        <v>750</v>
      </c>
      <c r="H156" s="185">
        <v>24.0</v>
      </c>
      <c r="I156" s="169">
        <f t="shared" si="74"/>
        <v>24</v>
      </c>
      <c r="J156" s="137">
        <v>1.0</v>
      </c>
      <c r="K156" s="480">
        <v>2.0</v>
      </c>
      <c r="L156" s="230">
        <v>0.0</v>
      </c>
      <c r="M156" s="230">
        <v>0.0</v>
      </c>
      <c r="N156" s="230">
        <v>0.0</v>
      </c>
      <c r="O156" s="230">
        <v>0.0</v>
      </c>
      <c r="P156" s="230">
        <v>0.0</v>
      </c>
      <c r="Q156" s="230">
        <v>0.0</v>
      </c>
      <c r="R156" s="230">
        <v>0.0</v>
      </c>
      <c r="S156" s="230">
        <v>0.0</v>
      </c>
      <c r="T156" s="230">
        <v>0.0</v>
      </c>
      <c r="U156" s="230">
        <v>0.0</v>
      </c>
      <c r="V156" s="230">
        <v>0.0</v>
      </c>
      <c r="W156" s="230">
        <v>0.0</v>
      </c>
      <c r="X156" s="139">
        <f t="shared" si="75"/>
        <v>0</v>
      </c>
      <c r="Y156" s="137">
        <f t="shared" si="76"/>
        <v>0</v>
      </c>
      <c r="Z156" s="137"/>
      <c r="AA156" s="137"/>
      <c r="AB156" s="113"/>
      <c r="AC156" s="113"/>
      <c r="AD156" s="113"/>
    </row>
    <row r="157" ht="11.25" customHeight="1">
      <c r="A157" s="199"/>
      <c r="B157" s="132"/>
      <c r="C157" s="455"/>
      <c r="D157" s="455"/>
      <c r="E157" s="455"/>
      <c r="F157" s="477"/>
      <c r="G157" s="132"/>
      <c r="H157" s="132"/>
      <c r="I157" s="169"/>
      <c r="J157" s="137"/>
      <c r="K157" s="208"/>
      <c r="L157" s="208"/>
      <c r="M157" s="208"/>
      <c r="N157" s="208"/>
      <c r="O157" s="208"/>
      <c r="P157" s="208"/>
      <c r="Q157" s="208"/>
      <c r="R157" s="208"/>
      <c r="S157" s="208"/>
      <c r="T157" s="208"/>
      <c r="U157" s="208"/>
      <c r="V157" s="208"/>
      <c r="W157" s="208"/>
      <c r="X157" s="208"/>
      <c r="Y157" s="137"/>
      <c r="Z157" s="137"/>
      <c r="AA157" s="137"/>
      <c r="AB157" s="481"/>
      <c r="AC157" s="481"/>
      <c r="AD157" s="481"/>
    </row>
    <row r="158" ht="11.25" customHeight="1">
      <c r="A158" s="199"/>
      <c r="B158" s="132"/>
      <c r="C158" s="482" t="s">
        <v>751</v>
      </c>
      <c r="D158" s="483"/>
      <c r="E158" s="483"/>
      <c r="F158" s="483"/>
      <c r="G158" s="221"/>
      <c r="H158" s="221"/>
      <c r="I158" s="484"/>
      <c r="J158" s="438"/>
      <c r="K158" s="221"/>
      <c r="L158" s="221"/>
      <c r="M158" s="221"/>
      <c r="N158" s="221"/>
      <c r="O158" s="221"/>
      <c r="P158" s="221"/>
      <c r="Q158" s="221"/>
      <c r="R158" s="221"/>
      <c r="S158" s="221"/>
      <c r="T158" s="221"/>
      <c r="U158" s="221"/>
      <c r="V158" s="221"/>
      <c r="W158" s="221"/>
      <c r="X158" s="221"/>
      <c r="Y158" s="438"/>
      <c r="Z158" s="438" t="str">
        <f>Z7+Z28+Z51+Z110+Z136+Z152</f>
        <v>#DIV/0!</v>
      </c>
      <c r="AA158" s="438"/>
      <c r="AB158" s="481"/>
      <c r="AC158" s="481"/>
      <c r="AD158" s="481"/>
    </row>
    <row r="159" ht="11.25" customHeight="1">
      <c r="A159" s="199"/>
      <c r="B159" s="132"/>
      <c r="C159" s="485" t="s">
        <v>752</v>
      </c>
      <c r="D159" s="486"/>
      <c r="E159" s="486"/>
      <c r="F159" s="486"/>
      <c r="G159" s="487"/>
      <c r="H159" s="487"/>
      <c r="I159" s="488"/>
      <c r="J159" s="489"/>
      <c r="K159" s="487"/>
      <c r="L159" s="487"/>
      <c r="M159" s="487"/>
      <c r="N159" s="487"/>
      <c r="O159" s="487"/>
      <c r="P159" s="487"/>
      <c r="Q159" s="487"/>
      <c r="R159" s="487"/>
      <c r="S159" s="487"/>
      <c r="T159" s="487"/>
      <c r="U159" s="487"/>
      <c r="V159" s="487"/>
      <c r="W159" s="487"/>
      <c r="X159" s="487"/>
      <c r="Y159" s="489"/>
      <c r="Z159" s="489" t="str">
        <f>Z158/6</f>
        <v>#DIV/0!</v>
      </c>
      <c r="AA159" s="490"/>
      <c r="AB159" s="83"/>
      <c r="AC159" s="83"/>
      <c r="AD159" s="83"/>
    </row>
    <row r="160" ht="12.0" customHeight="1">
      <c r="A160" s="308"/>
      <c r="B160" s="491"/>
      <c r="C160" s="492" t="s">
        <v>753</v>
      </c>
      <c r="D160" s="308"/>
      <c r="E160" s="308"/>
      <c r="F160" s="308"/>
      <c r="G160" s="493"/>
      <c r="H160" s="493"/>
      <c r="I160" s="493"/>
      <c r="J160" s="493"/>
      <c r="K160" s="493"/>
      <c r="L160" s="493"/>
      <c r="M160" s="493"/>
      <c r="N160" s="493"/>
      <c r="O160" s="493"/>
      <c r="P160" s="493"/>
      <c r="Q160" s="493"/>
      <c r="R160" s="493"/>
      <c r="S160" s="493"/>
      <c r="T160" s="493"/>
      <c r="U160" s="493"/>
      <c r="V160" s="493"/>
      <c r="W160" s="493"/>
      <c r="X160" s="493"/>
      <c r="Y160" s="493"/>
      <c r="Z160" s="494"/>
      <c r="AA160" s="495"/>
      <c r="AB160" s="83"/>
      <c r="AC160" s="83"/>
      <c r="AD160" s="83"/>
    </row>
    <row r="161" ht="12.0" customHeight="1">
      <c r="A161" s="308"/>
      <c r="B161" s="259">
        <v>1.0</v>
      </c>
      <c r="C161" s="496" t="s">
        <v>754</v>
      </c>
      <c r="D161" s="497"/>
      <c r="E161" s="497"/>
      <c r="F161" s="497"/>
      <c r="G161" s="498"/>
      <c r="H161" s="498"/>
      <c r="I161" s="498"/>
      <c r="J161" s="498"/>
      <c r="K161" s="498"/>
      <c r="L161" s="498"/>
      <c r="M161" s="498"/>
      <c r="N161" s="498"/>
      <c r="O161" s="498"/>
      <c r="P161" s="498"/>
      <c r="Q161" s="498"/>
      <c r="R161" s="498"/>
      <c r="S161" s="498"/>
      <c r="T161" s="498"/>
      <c r="U161" s="498"/>
      <c r="V161" s="498"/>
      <c r="W161" s="498"/>
      <c r="X161" s="498"/>
      <c r="Y161" s="499"/>
      <c r="Z161" s="500"/>
      <c r="AA161" s="501"/>
      <c r="AB161" s="83"/>
      <c r="AC161" s="83"/>
      <c r="AD161" s="83"/>
    </row>
    <row r="162" ht="12.0" customHeight="1">
      <c r="A162" s="308"/>
      <c r="B162" s="259">
        <v>2.0</v>
      </c>
      <c r="C162" s="502" t="s">
        <v>755</v>
      </c>
      <c r="D162" s="503"/>
      <c r="E162" s="503"/>
      <c r="F162" s="503"/>
      <c r="G162" s="504"/>
      <c r="H162" s="504"/>
      <c r="I162" s="504"/>
      <c r="J162" s="504"/>
      <c r="K162" s="504"/>
      <c r="L162" s="504"/>
      <c r="M162" s="504"/>
      <c r="N162" s="504"/>
      <c r="O162" s="504"/>
      <c r="P162" s="504"/>
      <c r="Q162" s="504"/>
      <c r="R162" s="504"/>
      <c r="S162" s="504"/>
      <c r="T162" s="504"/>
      <c r="U162" s="504"/>
      <c r="V162" s="504"/>
      <c r="W162" s="504"/>
      <c r="X162" s="504"/>
      <c r="Y162" s="505"/>
      <c r="Z162" s="506"/>
      <c r="AA162" s="507"/>
      <c r="AB162" s="83"/>
      <c r="AC162" s="83"/>
      <c r="AD162" s="83"/>
    </row>
    <row r="163" ht="12.0" customHeight="1">
      <c r="A163" s="308"/>
      <c r="B163" s="508">
        <v>3.0</v>
      </c>
      <c r="C163" s="509" t="s">
        <v>756</v>
      </c>
      <c r="D163" s="510"/>
      <c r="E163" s="511"/>
      <c r="F163" s="511"/>
      <c r="G163" s="511"/>
      <c r="H163" s="511"/>
      <c r="I163" s="512"/>
      <c r="J163" s="513"/>
      <c r="K163" s="513"/>
      <c r="L163" s="513"/>
      <c r="M163" s="513"/>
      <c r="N163" s="513"/>
      <c r="O163" s="513"/>
      <c r="P163" s="513"/>
      <c r="Q163" s="513"/>
      <c r="R163" s="513"/>
      <c r="S163" s="513"/>
      <c r="T163" s="513"/>
      <c r="U163" s="513"/>
      <c r="V163" s="513"/>
      <c r="W163" s="513"/>
      <c r="X163" s="513"/>
      <c r="Y163" s="514"/>
      <c r="Z163" s="515"/>
      <c r="AA163" s="516"/>
      <c r="AB163" s="83"/>
      <c r="AC163" s="83"/>
      <c r="AD163" s="83"/>
    </row>
    <row r="164" ht="15.0" customHeight="1">
      <c r="A164" s="503"/>
      <c r="B164" s="81"/>
      <c r="C164" s="79"/>
      <c r="D164" s="79"/>
      <c r="E164" s="80"/>
      <c r="F164" s="80"/>
      <c r="G164" s="80"/>
      <c r="H164" s="80"/>
      <c r="I164" s="2"/>
      <c r="J164" s="504"/>
      <c r="K164" s="504"/>
      <c r="L164" s="504"/>
      <c r="M164" s="504"/>
      <c r="N164" s="504"/>
      <c r="O164" s="504"/>
      <c r="P164" s="504"/>
      <c r="Q164" s="504"/>
      <c r="R164" s="504"/>
      <c r="S164" s="504"/>
      <c r="T164" s="504"/>
      <c r="U164" s="504"/>
      <c r="V164" s="504"/>
      <c r="W164" s="504"/>
      <c r="X164" s="504"/>
      <c r="Y164" s="504"/>
      <c r="Z164" s="495"/>
      <c r="AA164" s="495"/>
      <c r="AB164" s="83"/>
      <c r="AC164" s="83"/>
      <c r="AD164" s="83"/>
    </row>
    <row r="165" ht="15.0" customHeight="1">
      <c r="A165" s="503"/>
      <c r="B165" s="81"/>
      <c r="C165" s="79"/>
      <c r="D165" s="79"/>
      <c r="E165" s="80"/>
      <c r="F165" s="80"/>
      <c r="G165" s="80"/>
      <c r="H165" s="80"/>
      <c r="I165" s="2"/>
      <c r="J165" s="504"/>
      <c r="K165" s="504"/>
      <c r="L165" s="504"/>
      <c r="M165" s="504"/>
      <c r="N165" s="504"/>
      <c r="O165" s="504"/>
      <c r="P165" s="504"/>
      <c r="Q165" s="504"/>
      <c r="R165" s="504"/>
      <c r="S165" s="504"/>
      <c r="T165" s="504"/>
      <c r="U165" s="504"/>
      <c r="V165" s="504"/>
      <c r="W165" s="504"/>
      <c r="X165" s="504"/>
      <c r="Y165" s="504"/>
      <c r="Z165" s="495"/>
      <c r="AA165" s="495"/>
      <c r="AB165" s="83"/>
      <c r="AC165" s="83"/>
      <c r="AD165" s="83"/>
    </row>
    <row r="166" ht="15.0" customHeight="1">
      <c r="A166" s="503"/>
      <c r="B166" s="81"/>
      <c r="C166" s="79"/>
      <c r="D166" s="79"/>
      <c r="E166" s="80"/>
      <c r="F166" s="80"/>
      <c r="G166" s="80"/>
      <c r="H166" s="80"/>
      <c r="I166" s="2"/>
      <c r="J166" s="504"/>
      <c r="K166" s="504"/>
      <c r="L166" s="504"/>
      <c r="M166" s="504"/>
      <c r="N166" s="504"/>
      <c r="O166" s="504"/>
      <c r="P166" s="504"/>
      <c r="Q166" s="504"/>
      <c r="R166" s="504"/>
      <c r="S166" s="504"/>
      <c r="T166" s="504"/>
      <c r="U166" s="504"/>
      <c r="V166" s="504"/>
      <c r="W166" s="504"/>
      <c r="X166" s="504"/>
      <c r="Y166" s="504"/>
      <c r="Z166" s="495"/>
      <c r="AA166" s="495"/>
      <c r="AB166" s="83"/>
      <c r="AC166" s="83"/>
      <c r="AD166" s="83"/>
    </row>
    <row r="167" ht="15.0" customHeight="1">
      <c r="A167" s="503"/>
      <c r="B167" s="81"/>
      <c r="C167" s="79"/>
      <c r="D167" s="79"/>
      <c r="E167" s="80"/>
      <c r="F167" s="80"/>
      <c r="G167" s="80"/>
      <c r="H167" s="80"/>
      <c r="I167" s="2"/>
      <c r="J167" s="504"/>
      <c r="K167" s="504"/>
      <c r="L167" s="504"/>
      <c r="M167" s="504"/>
      <c r="N167" s="504"/>
      <c r="O167" s="504"/>
      <c r="P167" s="504"/>
      <c r="Q167" s="504"/>
      <c r="R167" s="504"/>
      <c r="S167" s="504"/>
      <c r="T167" s="504"/>
      <c r="U167" s="504"/>
      <c r="V167" s="504"/>
      <c r="W167" s="504"/>
      <c r="X167" s="504"/>
      <c r="Y167" s="504"/>
      <c r="Z167" s="495"/>
      <c r="AA167" s="495"/>
      <c r="AB167" s="83"/>
      <c r="AC167" s="83"/>
      <c r="AD167" s="83"/>
    </row>
    <row r="168" ht="15.0" customHeight="1">
      <c r="A168" s="503"/>
      <c r="B168" s="81"/>
      <c r="C168" s="79"/>
      <c r="D168" s="79"/>
      <c r="E168" s="80"/>
      <c r="F168" s="80"/>
      <c r="G168" s="80"/>
      <c r="H168" s="80"/>
      <c r="I168" s="2"/>
      <c r="J168" s="504"/>
      <c r="K168" s="504"/>
      <c r="L168" s="504"/>
      <c r="M168" s="504"/>
      <c r="N168" s="504"/>
      <c r="O168" s="504"/>
      <c r="P168" s="504"/>
      <c r="Q168" s="504"/>
      <c r="R168" s="504"/>
      <c r="S168" s="504"/>
      <c r="T168" s="504"/>
      <c r="U168" s="504"/>
      <c r="V168" s="504"/>
      <c r="W168" s="504"/>
      <c r="X168" s="504"/>
      <c r="Y168" s="504"/>
      <c r="Z168" s="495"/>
      <c r="AA168" s="495"/>
      <c r="AB168" s="83"/>
      <c r="AC168" s="83"/>
      <c r="AD168" s="83"/>
    </row>
    <row r="169" ht="15.0" customHeight="1">
      <c r="A169" s="503"/>
      <c r="B169" s="81"/>
      <c r="C169" s="79"/>
      <c r="D169" s="79"/>
      <c r="E169" s="80"/>
      <c r="F169" s="80"/>
      <c r="G169" s="80"/>
      <c r="H169" s="80"/>
      <c r="I169" s="2"/>
      <c r="J169" s="504"/>
      <c r="K169" s="504"/>
      <c r="L169" s="504"/>
      <c r="M169" s="504"/>
      <c r="N169" s="504"/>
      <c r="O169" s="504"/>
      <c r="P169" s="504"/>
      <c r="Q169" s="504"/>
      <c r="R169" s="504"/>
      <c r="S169" s="504"/>
      <c r="T169" s="504"/>
      <c r="U169" s="504"/>
      <c r="V169" s="504"/>
      <c r="W169" s="504"/>
      <c r="X169" s="504"/>
      <c r="Y169" s="504"/>
      <c r="Z169" s="495"/>
      <c r="AA169" s="495"/>
      <c r="AB169" s="83"/>
      <c r="AC169" s="83"/>
      <c r="AD169" s="83"/>
    </row>
    <row r="170" ht="11.25" customHeight="1">
      <c r="A170" s="503"/>
      <c r="B170" s="517"/>
      <c r="C170" s="517"/>
      <c r="D170" s="517"/>
      <c r="E170" s="517"/>
      <c r="F170" s="517"/>
      <c r="G170" s="517"/>
      <c r="H170" s="517"/>
      <c r="I170" s="517"/>
      <c r="J170" s="504"/>
      <c r="K170" s="504"/>
      <c r="L170" s="504"/>
      <c r="M170" s="504"/>
      <c r="N170" s="504"/>
      <c r="O170" s="504"/>
      <c r="P170" s="504"/>
      <c r="Q170" s="504"/>
      <c r="R170" s="504"/>
      <c r="S170" s="504"/>
      <c r="T170" s="504"/>
      <c r="U170" s="504"/>
      <c r="V170" s="504"/>
      <c r="W170" s="504"/>
      <c r="X170" s="504"/>
      <c r="Y170" s="504"/>
      <c r="Z170" s="495"/>
      <c r="AA170" s="495"/>
      <c r="AB170" s="83"/>
      <c r="AC170" s="83"/>
      <c r="AD170" s="83"/>
    </row>
    <row r="171" ht="11.25" customHeight="1">
      <c r="A171" s="503"/>
      <c r="B171" s="517"/>
      <c r="C171" s="517"/>
      <c r="D171" s="517"/>
      <c r="E171" s="517"/>
      <c r="F171" s="517"/>
      <c r="G171" s="517"/>
      <c r="H171" s="517"/>
      <c r="I171" s="517"/>
      <c r="J171" s="504"/>
      <c r="K171" s="504"/>
      <c r="L171" s="504"/>
      <c r="M171" s="504"/>
      <c r="N171" s="504"/>
      <c r="O171" s="504"/>
      <c r="P171" s="504"/>
      <c r="Q171" s="504"/>
      <c r="R171" s="504"/>
      <c r="S171" s="504"/>
      <c r="T171" s="504"/>
      <c r="U171" s="504"/>
      <c r="V171" s="504"/>
      <c r="W171" s="504"/>
      <c r="X171" s="504"/>
      <c r="Y171" s="504"/>
      <c r="Z171" s="495"/>
      <c r="AA171" s="495"/>
      <c r="AB171" s="83"/>
      <c r="AC171" s="83"/>
      <c r="AD171" s="83"/>
    </row>
    <row r="172" ht="11.25" customHeight="1">
      <c r="A172" s="503"/>
      <c r="B172" s="518"/>
      <c r="C172" s="519"/>
      <c r="D172" s="503"/>
      <c r="E172" s="503"/>
      <c r="F172" s="503"/>
      <c r="G172" s="504"/>
      <c r="H172" s="504"/>
      <c r="I172" s="504"/>
      <c r="J172" s="504"/>
      <c r="K172" s="504"/>
      <c r="L172" s="504"/>
      <c r="M172" s="504"/>
      <c r="N172" s="504"/>
      <c r="O172" s="504"/>
      <c r="P172" s="504"/>
      <c r="Q172" s="504"/>
      <c r="R172" s="504"/>
      <c r="S172" s="504"/>
      <c r="T172" s="504"/>
      <c r="U172" s="504"/>
      <c r="V172" s="504"/>
      <c r="W172" s="504"/>
      <c r="X172" s="504"/>
      <c r="Y172" s="504"/>
      <c r="Z172" s="495"/>
      <c r="AA172" s="495"/>
      <c r="AB172" s="83"/>
      <c r="AC172" s="83"/>
      <c r="AD172" s="83"/>
    </row>
    <row r="173" ht="11.25" customHeight="1">
      <c r="A173" s="503"/>
      <c r="B173" s="518"/>
      <c r="C173" s="519"/>
      <c r="D173" s="503"/>
      <c r="E173" s="503"/>
      <c r="F173" s="503"/>
      <c r="G173" s="504"/>
      <c r="H173" s="504"/>
      <c r="I173" s="504"/>
      <c r="J173" s="504"/>
      <c r="K173" s="504"/>
      <c r="L173" s="504"/>
      <c r="M173" s="504"/>
      <c r="N173" s="504"/>
      <c r="O173" s="504"/>
      <c r="P173" s="504"/>
      <c r="Q173" s="504"/>
      <c r="R173" s="504"/>
      <c r="S173" s="504"/>
      <c r="T173" s="504"/>
      <c r="U173" s="504"/>
      <c r="V173" s="504"/>
      <c r="W173" s="504"/>
      <c r="X173" s="504"/>
      <c r="Y173" s="504"/>
      <c r="Z173" s="495"/>
      <c r="AA173" s="495"/>
      <c r="AB173" s="83"/>
      <c r="AC173" s="83"/>
      <c r="AD173" s="83"/>
    </row>
    <row r="174" ht="11.25" customHeight="1">
      <c r="A174" s="503"/>
      <c r="B174" s="518"/>
      <c r="C174" s="519"/>
      <c r="D174" s="503"/>
      <c r="E174" s="503"/>
      <c r="F174" s="503"/>
      <c r="G174" s="504"/>
      <c r="H174" s="504"/>
      <c r="I174" s="504"/>
      <c r="J174" s="504"/>
      <c r="K174" s="504"/>
      <c r="L174" s="504"/>
      <c r="M174" s="504"/>
      <c r="N174" s="504"/>
      <c r="O174" s="504"/>
      <c r="P174" s="504"/>
      <c r="Q174" s="504"/>
      <c r="R174" s="504"/>
      <c r="S174" s="504"/>
      <c r="T174" s="504"/>
      <c r="U174" s="504"/>
      <c r="V174" s="504"/>
      <c r="W174" s="504"/>
      <c r="X174" s="504"/>
      <c r="Y174" s="504"/>
      <c r="Z174" s="495"/>
      <c r="AA174" s="495"/>
      <c r="AB174" s="520"/>
      <c r="AC174" s="520"/>
      <c r="AD174" s="520"/>
    </row>
    <row r="175" ht="11.25" customHeight="1">
      <c r="A175" s="503"/>
      <c r="B175" s="518"/>
      <c r="C175" s="519"/>
      <c r="D175" s="503"/>
      <c r="E175" s="503"/>
      <c r="F175" s="503"/>
      <c r="G175" s="504"/>
      <c r="H175" s="504"/>
      <c r="I175" s="504"/>
      <c r="J175" s="504"/>
      <c r="K175" s="504"/>
      <c r="L175" s="504"/>
      <c r="M175" s="504"/>
      <c r="N175" s="504"/>
      <c r="O175" s="504"/>
      <c r="P175" s="504"/>
      <c r="Q175" s="504"/>
      <c r="R175" s="504"/>
      <c r="S175" s="504"/>
      <c r="T175" s="504"/>
      <c r="U175" s="504"/>
      <c r="V175" s="504"/>
      <c r="W175" s="504"/>
      <c r="X175" s="504"/>
      <c r="Y175" s="504"/>
      <c r="Z175" s="495"/>
      <c r="AA175" s="495"/>
      <c r="AB175" s="520"/>
      <c r="AC175" s="520"/>
      <c r="AD175" s="520"/>
    </row>
    <row r="176" ht="11.25" customHeight="1">
      <c r="A176" s="503"/>
      <c r="B176" s="518"/>
      <c r="C176" s="519"/>
      <c r="D176" s="503"/>
      <c r="E176" s="503"/>
      <c r="F176" s="503"/>
      <c r="G176" s="504"/>
      <c r="H176" s="504"/>
      <c r="I176" s="504"/>
      <c r="J176" s="504"/>
      <c r="K176" s="504"/>
      <c r="L176" s="504"/>
      <c r="M176" s="504"/>
      <c r="N176" s="504"/>
      <c r="O176" s="504"/>
      <c r="P176" s="504"/>
      <c r="Q176" s="504"/>
      <c r="R176" s="504"/>
      <c r="S176" s="504"/>
      <c r="T176" s="504"/>
      <c r="U176" s="504"/>
      <c r="V176" s="504"/>
      <c r="W176" s="504"/>
      <c r="X176" s="504"/>
      <c r="Y176" s="504"/>
      <c r="Z176" s="495"/>
      <c r="AA176" s="495"/>
      <c r="AB176" s="520"/>
      <c r="AC176" s="520"/>
      <c r="AD176" s="520"/>
    </row>
    <row r="177" ht="11.25" customHeight="1">
      <c r="A177" s="503"/>
      <c r="B177" s="518"/>
      <c r="C177" s="519"/>
      <c r="D177" s="503"/>
      <c r="E177" s="503"/>
      <c r="F177" s="503"/>
      <c r="G177" s="504"/>
      <c r="H177" s="504"/>
      <c r="I177" s="504"/>
      <c r="J177" s="504"/>
      <c r="K177" s="504"/>
      <c r="L177" s="504"/>
      <c r="M177" s="504"/>
      <c r="N177" s="504"/>
      <c r="O177" s="504"/>
      <c r="P177" s="504"/>
      <c r="Q177" s="504"/>
      <c r="R177" s="504"/>
      <c r="S177" s="504"/>
      <c r="T177" s="504"/>
      <c r="U177" s="504"/>
      <c r="V177" s="504"/>
      <c r="W177" s="504"/>
      <c r="X177" s="504"/>
      <c r="Y177" s="504"/>
      <c r="Z177" s="495"/>
      <c r="AA177" s="495"/>
      <c r="AB177" s="520"/>
      <c r="AC177" s="520"/>
      <c r="AD177" s="520"/>
    </row>
    <row r="178" ht="11.25" customHeight="1">
      <c r="A178" s="503"/>
      <c r="B178" s="518"/>
      <c r="C178" s="519"/>
      <c r="D178" s="503"/>
      <c r="E178" s="503"/>
      <c r="F178" s="503"/>
      <c r="G178" s="504"/>
      <c r="H178" s="504"/>
      <c r="I178" s="504"/>
      <c r="J178" s="504"/>
      <c r="K178" s="504"/>
      <c r="L178" s="504"/>
      <c r="M178" s="504"/>
      <c r="N178" s="504"/>
      <c r="O178" s="504"/>
      <c r="P178" s="504"/>
      <c r="Q178" s="504"/>
      <c r="R178" s="504"/>
      <c r="S178" s="504"/>
      <c r="T178" s="504"/>
      <c r="U178" s="504"/>
      <c r="V178" s="504"/>
      <c r="W178" s="504"/>
      <c r="X178" s="504"/>
      <c r="Y178" s="504"/>
      <c r="Z178" s="495"/>
      <c r="AA178" s="495"/>
      <c r="AB178" s="520"/>
      <c r="AC178" s="520"/>
      <c r="AD178" s="520"/>
    </row>
    <row r="179" ht="11.25" customHeight="1">
      <c r="A179" s="503"/>
      <c r="B179" s="518"/>
      <c r="C179" s="519"/>
      <c r="D179" s="503"/>
      <c r="E179" s="503"/>
      <c r="F179" s="503"/>
      <c r="G179" s="504"/>
      <c r="H179" s="504"/>
      <c r="I179" s="504"/>
      <c r="J179" s="504"/>
      <c r="K179" s="504"/>
      <c r="L179" s="504"/>
      <c r="M179" s="504"/>
      <c r="N179" s="504"/>
      <c r="O179" s="504"/>
      <c r="P179" s="504"/>
      <c r="Q179" s="504"/>
      <c r="R179" s="504"/>
      <c r="S179" s="504"/>
      <c r="T179" s="504"/>
      <c r="U179" s="504"/>
      <c r="V179" s="504"/>
      <c r="W179" s="504"/>
      <c r="X179" s="504"/>
      <c r="Y179" s="504"/>
      <c r="Z179" s="495"/>
      <c r="AA179" s="495"/>
      <c r="AB179" s="520"/>
      <c r="AC179" s="520"/>
      <c r="AD179" s="520"/>
    </row>
    <row r="180" ht="11.25" customHeight="1">
      <c r="A180" s="503"/>
      <c r="B180" s="518"/>
      <c r="C180" s="519"/>
      <c r="D180" s="503"/>
      <c r="E180" s="503"/>
      <c r="F180" s="503"/>
      <c r="G180" s="504"/>
      <c r="H180" s="504"/>
      <c r="I180" s="504"/>
      <c r="J180" s="504"/>
      <c r="K180" s="504"/>
      <c r="L180" s="504"/>
      <c r="M180" s="504"/>
      <c r="N180" s="504"/>
      <c r="O180" s="504"/>
      <c r="P180" s="504"/>
      <c r="Q180" s="504"/>
      <c r="R180" s="504"/>
      <c r="S180" s="504"/>
      <c r="T180" s="504"/>
      <c r="U180" s="504"/>
      <c r="V180" s="504"/>
      <c r="W180" s="504"/>
      <c r="X180" s="504"/>
      <c r="Y180" s="504"/>
      <c r="Z180" s="495"/>
      <c r="AA180" s="495"/>
      <c r="AB180" s="520"/>
      <c r="AC180" s="520"/>
      <c r="AD180" s="520"/>
    </row>
    <row r="181" ht="11.25" customHeight="1">
      <c r="A181" s="503"/>
      <c r="B181" s="518"/>
      <c r="C181" s="519"/>
      <c r="D181" s="503"/>
      <c r="E181" s="503"/>
      <c r="F181" s="503"/>
      <c r="G181" s="504"/>
      <c r="H181" s="504"/>
      <c r="I181" s="504"/>
      <c r="J181" s="504"/>
      <c r="K181" s="504"/>
      <c r="L181" s="504"/>
      <c r="M181" s="504"/>
      <c r="N181" s="504"/>
      <c r="O181" s="504"/>
      <c r="P181" s="504"/>
      <c r="Q181" s="504"/>
      <c r="R181" s="504"/>
      <c r="S181" s="504"/>
      <c r="T181" s="504"/>
      <c r="U181" s="504"/>
      <c r="V181" s="504"/>
      <c r="W181" s="504"/>
      <c r="X181" s="504"/>
      <c r="Y181" s="504"/>
      <c r="Z181" s="495"/>
      <c r="AA181" s="495"/>
      <c r="AB181" s="520"/>
      <c r="AC181" s="520"/>
      <c r="AD181" s="520"/>
    </row>
    <row r="182" ht="11.25" customHeight="1">
      <c r="A182" s="503"/>
      <c r="B182" s="518"/>
      <c r="C182" s="519"/>
      <c r="D182" s="503"/>
      <c r="E182" s="503"/>
      <c r="F182" s="503"/>
      <c r="G182" s="504"/>
      <c r="H182" s="504"/>
      <c r="I182" s="504"/>
      <c r="J182" s="504"/>
      <c r="K182" s="504"/>
      <c r="L182" s="504"/>
      <c r="M182" s="504"/>
      <c r="N182" s="504"/>
      <c r="O182" s="504"/>
      <c r="P182" s="504"/>
      <c r="Q182" s="504"/>
      <c r="R182" s="504"/>
      <c r="S182" s="504"/>
      <c r="T182" s="504"/>
      <c r="U182" s="504"/>
      <c r="V182" s="504"/>
      <c r="W182" s="504"/>
      <c r="X182" s="504"/>
      <c r="Y182" s="504"/>
      <c r="Z182" s="495"/>
      <c r="AA182" s="495"/>
      <c r="AB182" s="520"/>
      <c r="AC182" s="520"/>
      <c r="AD182" s="520"/>
    </row>
    <row r="183" ht="11.25" customHeight="1">
      <c r="A183" s="503"/>
      <c r="B183" s="518"/>
      <c r="C183" s="519"/>
      <c r="D183" s="503"/>
      <c r="E183" s="503"/>
      <c r="F183" s="503"/>
      <c r="G183" s="504"/>
      <c r="H183" s="504"/>
      <c r="I183" s="504"/>
      <c r="J183" s="504"/>
      <c r="K183" s="504"/>
      <c r="L183" s="504"/>
      <c r="M183" s="504"/>
      <c r="N183" s="504"/>
      <c r="O183" s="504"/>
      <c r="P183" s="504"/>
      <c r="Q183" s="504"/>
      <c r="R183" s="504"/>
      <c r="S183" s="504"/>
      <c r="T183" s="504"/>
      <c r="U183" s="504"/>
      <c r="V183" s="504"/>
      <c r="W183" s="504"/>
      <c r="X183" s="504"/>
      <c r="Y183" s="504"/>
      <c r="Z183" s="495"/>
      <c r="AA183" s="495"/>
      <c r="AB183" s="520"/>
      <c r="AC183" s="520"/>
      <c r="AD183" s="520"/>
    </row>
    <row r="184" ht="11.25" customHeight="1">
      <c r="A184" s="503"/>
      <c r="B184" s="518"/>
      <c r="C184" s="519"/>
      <c r="D184" s="503"/>
      <c r="E184" s="503"/>
      <c r="F184" s="503"/>
      <c r="G184" s="504"/>
      <c r="H184" s="504"/>
      <c r="I184" s="504"/>
      <c r="J184" s="504"/>
      <c r="K184" s="504"/>
      <c r="L184" s="504"/>
      <c r="M184" s="504"/>
      <c r="N184" s="504"/>
      <c r="O184" s="504"/>
      <c r="P184" s="504"/>
      <c r="Q184" s="504"/>
      <c r="R184" s="504"/>
      <c r="S184" s="504"/>
      <c r="T184" s="504"/>
      <c r="U184" s="504"/>
      <c r="V184" s="504"/>
      <c r="W184" s="504"/>
      <c r="X184" s="504"/>
      <c r="Y184" s="504"/>
      <c r="Z184" s="495"/>
      <c r="AA184" s="495"/>
      <c r="AB184" s="520"/>
      <c r="AC184" s="520"/>
      <c r="AD184" s="520"/>
    </row>
    <row r="185" ht="11.25" customHeight="1">
      <c r="A185" s="503"/>
      <c r="B185" s="518"/>
      <c r="C185" s="519"/>
      <c r="D185" s="503"/>
      <c r="E185" s="503"/>
      <c r="F185" s="503"/>
      <c r="G185" s="504"/>
      <c r="H185" s="504"/>
      <c r="I185" s="504"/>
      <c r="J185" s="504"/>
      <c r="K185" s="504"/>
      <c r="L185" s="504"/>
      <c r="M185" s="504"/>
      <c r="N185" s="504"/>
      <c r="O185" s="504"/>
      <c r="P185" s="504"/>
      <c r="Q185" s="504"/>
      <c r="R185" s="504"/>
      <c r="S185" s="504"/>
      <c r="T185" s="504"/>
      <c r="U185" s="504"/>
      <c r="V185" s="504"/>
      <c r="W185" s="504"/>
      <c r="X185" s="504"/>
      <c r="Y185" s="504"/>
      <c r="Z185" s="495"/>
      <c r="AA185" s="495"/>
      <c r="AB185" s="520"/>
      <c r="AC185" s="520"/>
      <c r="AD185" s="520"/>
    </row>
    <row r="186" ht="11.25" customHeight="1">
      <c r="A186" s="503"/>
      <c r="B186" s="518"/>
      <c r="C186" s="519"/>
      <c r="D186" s="503"/>
      <c r="E186" s="503"/>
      <c r="F186" s="503"/>
      <c r="G186" s="504"/>
      <c r="H186" s="504"/>
      <c r="I186" s="504"/>
      <c r="J186" s="504"/>
      <c r="K186" s="504"/>
      <c r="L186" s="504"/>
      <c r="M186" s="504"/>
      <c r="N186" s="504"/>
      <c r="O186" s="504"/>
      <c r="P186" s="504"/>
      <c r="Q186" s="504"/>
      <c r="R186" s="504"/>
      <c r="S186" s="504"/>
      <c r="T186" s="504"/>
      <c r="U186" s="504"/>
      <c r="V186" s="504"/>
      <c r="W186" s="504"/>
      <c r="X186" s="504"/>
      <c r="Y186" s="504"/>
      <c r="Z186" s="495"/>
      <c r="AA186" s="495"/>
      <c r="AB186" s="520"/>
      <c r="AC186" s="520"/>
      <c r="AD186" s="520"/>
    </row>
    <row r="187" ht="11.25" customHeight="1">
      <c r="A187" s="503"/>
      <c r="B187" s="518"/>
      <c r="C187" s="519"/>
      <c r="D187" s="503"/>
      <c r="E187" s="503"/>
      <c r="F187" s="503"/>
      <c r="G187" s="504"/>
      <c r="H187" s="504"/>
      <c r="I187" s="504"/>
      <c r="J187" s="504"/>
      <c r="K187" s="504"/>
      <c r="L187" s="504"/>
      <c r="M187" s="504"/>
      <c r="N187" s="504"/>
      <c r="O187" s="504"/>
      <c r="P187" s="504"/>
      <c r="Q187" s="504"/>
      <c r="R187" s="504"/>
      <c r="S187" s="504"/>
      <c r="T187" s="504"/>
      <c r="U187" s="504"/>
      <c r="V187" s="504"/>
      <c r="W187" s="504"/>
      <c r="X187" s="504"/>
      <c r="Y187" s="504"/>
      <c r="Z187" s="495"/>
      <c r="AA187" s="495"/>
      <c r="AB187" s="520"/>
      <c r="AC187" s="520"/>
      <c r="AD187" s="520"/>
    </row>
    <row r="188" ht="11.25" customHeight="1">
      <c r="A188" s="503"/>
      <c r="B188" s="518"/>
      <c r="C188" s="519"/>
      <c r="D188" s="503"/>
      <c r="E188" s="503"/>
      <c r="F188" s="503"/>
      <c r="G188" s="504"/>
      <c r="H188" s="504"/>
      <c r="I188" s="504"/>
      <c r="J188" s="504"/>
      <c r="K188" s="504"/>
      <c r="L188" s="504"/>
      <c r="M188" s="504"/>
      <c r="N188" s="504"/>
      <c r="O188" s="504"/>
      <c r="P188" s="504"/>
      <c r="Q188" s="504"/>
      <c r="R188" s="504"/>
      <c r="S188" s="504"/>
      <c r="T188" s="504"/>
      <c r="U188" s="504"/>
      <c r="V188" s="504"/>
      <c r="W188" s="504"/>
      <c r="X188" s="504"/>
      <c r="Y188" s="504"/>
      <c r="Z188" s="495"/>
      <c r="AA188" s="495"/>
      <c r="AB188" s="520"/>
      <c r="AC188" s="520"/>
      <c r="AD188" s="520"/>
    </row>
    <row r="189" ht="11.25" customHeight="1">
      <c r="A189" s="503"/>
      <c r="B189" s="518"/>
      <c r="C189" s="519"/>
      <c r="D189" s="503"/>
      <c r="E189" s="503"/>
      <c r="F189" s="503"/>
      <c r="G189" s="504"/>
      <c r="H189" s="504"/>
      <c r="I189" s="504"/>
      <c r="J189" s="504"/>
      <c r="K189" s="504"/>
      <c r="L189" s="504"/>
      <c r="M189" s="504"/>
      <c r="N189" s="504"/>
      <c r="O189" s="504"/>
      <c r="P189" s="504"/>
      <c r="Q189" s="504"/>
      <c r="R189" s="504"/>
      <c r="S189" s="504"/>
      <c r="T189" s="504"/>
      <c r="U189" s="504"/>
      <c r="V189" s="504"/>
      <c r="W189" s="504"/>
      <c r="X189" s="504"/>
      <c r="Y189" s="504"/>
      <c r="Z189" s="495"/>
      <c r="AA189" s="495"/>
      <c r="AB189" s="520"/>
      <c r="AC189" s="520"/>
      <c r="AD189" s="520"/>
    </row>
    <row r="190" ht="11.25" customHeight="1">
      <c r="A190" s="503"/>
      <c r="B190" s="518"/>
      <c r="C190" s="519"/>
      <c r="D190" s="503"/>
      <c r="E190" s="503"/>
      <c r="F190" s="503"/>
      <c r="G190" s="504"/>
      <c r="H190" s="504"/>
      <c r="I190" s="504"/>
      <c r="J190" s="504"/>
      <c r="K190" s="504"/>
      <c r="L190" s="504"/>
      <c r="M190" s="504"/>
      <c r="N190" s="504"/>
      <c r="O190" s="504"/>
      <c r="P190" s="504"/>
      <c r="Q190" s="504"/>
      <c r="R190" s="504"/>
      <c r="S190" s="504"/>
      <c r="T190" s="504"/>
      <c r="U190" s="504"/>
      <c r="V190" s="504"/>
      <c r="W190" s="504"/>
      <c r="X190" s="504"/>
      <c r="Y190" s="504"/>
      <c r="Z190" s="495"/>
      <c r="AA190" s="495"/>
      <c r="AB190" s="520"/>
      <c r="AC190" s="520"/>
      <c r="AD190" s="520"/>
    </row>
    <row r="191" ht="11.25" customHeight="1">
      <c r="A191" s="503"/>
      <c r="B191" s="518"/>
      <c r="C191" s="519"/>
      <c r="D191" s="503"/>
      <c r="E191" s="503"/>
      <c r="F191" s="503"/>
      <c r="G191" s="504"/>
      <c r="H191" s="504"/>
      <c r="I191" s="504"/>
      <c r="J191" s="504"/>
      <c r="K191" s="504"/>
      <c r="L191" s="504"/>
      <c r="M191" s="504"/>
      <c r="N191" s="504"/>
      <c r="O191" s="504"/>
      <c r="P191" s="504"/>
      <c r="Q191" s="504"/>
      <c r="R191" s="504"/>
      <c r="S191" s="504"/>
      <c r="T191" s="504"/>
      <c r="U191" s="504"/>
      <c r="V191" s="504"/>
      <c r="W191" s="504"/>
      <c r="X191" s="504"/>
      <c r="Y191" s="504"/>
      <c r="Z191" s="495"/>
      <c r="AA191" s="495"/>
      <c r="AB191" s="520"/>
      <c r="AC191" s="520"/>
      <c r="AD191" s="520"/>
    </row>
    <row r="192" ht="11.25" customHeight="1">
      <c r="A192" s="503"/>
      <c r="B192" s="518"/>
      <c r="C192" s="519"/>
      <c r="D192" s="503"/>
      <c r="E192" s="503"/>
      <c r="F192" s="503"/>
      <c r="G192" s="504"/>
      <c r="H192" s="504"/>
      <c r="I192" s="504"/>
      <c r="J192" s="504"/>
      <c r="K192" s="504"/>
      <c r="L192" s="504"/>
      <c r="M192" s="504"/>
      <c r="N192" s="504"/>
      <c r="O192" s="504"/>
      <c r="P192" s="504"/>
      <c r="Q192" s="504"/>
      <c r="R192" s="504"/>
      <c r="S192" s="504"/>
      <c r="T192" s="504"/>
      <c r="U192" s="504"/>
      <c r="V192" s="504"/>
      <c r="W192" s="504"/>
      <c r="X192" s="504"/>
      <c r="Y192" s="504"/>
      <c r="Z192" s="495"/>
      <c r="AA192" s="495"/>
      <c r="AB192" s="520"/>
      <c r="AC192" s="520"/>
      <c r="AD192" s="520"/>
    </row>
    <row r="193" ht="11.25" customHeight="1">
      <c r="A193" s="503"/>
      <c r="B193" s="518"/>
      <c r="C193" s="519"/>
      <c r="D193" s="503"/>
      <c r="E193" s="503"/>
      <c r="F193" s="503"/>
      <c r="G193" s="504"/>
      <c r="H193" s="504"/>
      <c r="I193" s="504"/>
      <c r="J193" s="504"/>
      <c r="K193" s="504"/>
      <c r="L193" s="504"/>
      <c r="M193" s="504"/>
      <c r="N193" s="504"/>
      <c r="O193" s="504"/>
      <c r="P193" s="504"/>
      <c r="Q193" s="504"/>
      <c r="R193" s="504"/>
      <c r="S193" s="504"/>
      <c r="T193" s="504"/>
      <c r="U193" s="504"/>
      <c r="V193" s="504"/>
      <c r="W193" s="504"/>
      <c r="X193" s="504"/>
      <c r="Y193" s="504"/>
      <c r="Z193" s="495"/>
      <c r="AA193" s="495"/>
      <c r="AB193" s="520"/>
      <c r="AC193" s="520"/>
      <c r="AD193" s="520"/>
    </row>
    <row r="194" ht="11.25" customHeight="1">
      <c r="A194" s="503"/>
      <c r="B194" s="518"/>
      <c r="C194" s="519"/>
      <c r="D194" s="503"/>
      <c r="E194" s="503"/>
      <c r="F194" s="503"/>
      <c r="G194" s="504"/>
      <c r="H194" s="504"/>
      <c r="I194" s="504"/>
      <c r="J194" s="504"/>
      <c r="K194" s="504"/>
      <c r="L194" s="504"/>
      <c r="M194" s="504"/>
      <c r="N194" s="504"/>
      <c r="O194" s="504"/>
      <c r="P194" s="504"/>
      <c r="Q194" s="504"/>
      <c r="R194" s="504"/>
      <c r="S194" s="504"/>
      <c r="T194" s="504"/>
      <c r="U194" s="504"/>
      <c r="V194" s="504"/>
      <c r="W194" s="504"/>
      <c r="X194" s="504"/>
      <c r="Y194" s="504"/>
      <c r="Z194" s="495"/>
      <c r="AA194" s="495"/>
      <c r="AB194" s="520"/>
      <c r="AC194" s="520"/>
      <c r="AD194" s="520"/>
    </row>
    <row r="195" ht="11.25" customHeight="1">
      <c r="A195" s="503"/>
      <c r="B195" s="518"/>
      <c r="C195" s="519"/>
      <c r="D195" s="503"/>
      <c r="E195" s="503"/>
      <c r="F195" s="503"/>
      <c r="G195" s="504"/>
      <c r="H195" s="504"/>
      <c r="I195" s="504"/>
      <c r="J195" s="504"/>
      <c r="K195" s="504"/>
      <c r="L195" s="504"/>
      <c r="M195" s="504"/>
      <c r="N195" s="504"/>
      <c r="O195" s="504"/>
      <c r="P195" s="504"/>
      <c r="Q195" s="504"/>
      <c r="R195" s="504"/>
      <c r="S195" s="504"/>
      <c r="T195" s="504"/>
      <c r="U195" s="504"/>
      <c r="V195" s="504"/>
      <c r="W195" s="504"/>
      <c r="X195" s="504"/>
      <c r="Y195" s="504"/>
      <c r="Z195" s="495"/>
      <c r="AA195" s="495"/>
      <c r="AB195" s="520"/>
      <c r="AC195" s="520"/>
      <c r="AD195" s="520"/>
    </row>
    <row r="196" ht="11.25" customHeight="1">
      <c r="A196" s="503"/>
      <c r="B196" s="518"/>
      <c r="C196" s="519"/>
      <c r="D196" s="503"/>
      <c r="E196" s="503"/>
      <c r="F196" s="503"/>
      <c r="G196" s="504"/>
      <c r="H196" s="504"/>
      <c r="I196" s="504"/>
      <c r="J196" s="504"/>
      <c r="K196" s="504"/>
      <c r="L196" s="504"/>
      <c r="M196" s="504"/>
      <c r="N196" s="504"/>
      <c r="O196" s="504"/>
      <c r="P196" s="504"/>
      <c r="Q196" s="504"/>
      <c r="R196" s="504"/>
      <c r="S196" s="504"/>
      <c r="T196" s="504"/>
      <c r="U196" s="504"/>
      <c r="V196" s="504"/>
      <c r="W196" s="504"/>
      <c r="X196" s="504"/>
      <c r="Y196" s="504"/>
      <c r="Z196" s="495"/>
      <c r="AA196" s="495"/>
      <c r="AB196" s="520"/>
      <c r="AC196" s="520"/>
      <c r="AD196" s="520"/>
    </row>
    <row r="197" ht="11.25" customHeight="1">
      <c r="A197" s="503"/>
      <c r="B197" s="518"/>
      <c r="C197" s="519"/>
      <c r="D197" s="503"/>
      <c r="E197" s="503"/>
      <c r="F197" s="503"/>
      <c r="G197" s="504"/>
      <c r="H197" s="504"/>
      <c r="I197" s="504"/>
      <c r="J197" s="504"/>
      <c r="K197" s="504"/>
      <c r="L197" s="504"/>
      <c r="M197" s="504"/>
      <c r="N197" s="504"/>
      <c r="O197" s="504"/>
      <c r="P197" s="504"/>
      <c r="Q197" s="504"/>
      <c r="R197" s="504"/>
      <c r="S197" s="504"/>
      <c r="T197" s="504"/>
      <c r="U197" s="504"/>
      <c r="V197" s="504"/>
      <c r="W197" s="504"/>
      <c r="X197" s="504"/>
      <c r="Y197" s="504"/>
      <c r="Z197" s="495"/>
      <c r="AA197" s="495"/>
      <c r="AB197" s="520"/>
      <c r="AC197" s="520"/>
      <c r="AD197" s="520"/>
    </row>
    <row r="198" ht="11.25" customHeight="1">
      <c r="A198" s="503"/>
      <c r="B198" s="518"/>
      <c r="C198" s="519"/>
      <c r="D198" s="503"/>
      <c r="E198" s="503"/>
      <c r="F198" s="503"/>
      <c r="G198" s="504"/>
      <c r="H198" s="504"/>
      <c r="I198" s="504"/>
      <c r="J198" s="504"/>
      <c r="K198" s="504"/>
      <c r="L198" s="504"/>
      <c r="M198" s="504"/>
      <c r="N198" s="504"/>
      <c r="O198" s="504"/>
      <c r="P198" s="504"/>
      <c r="Q198" s="504"/>
      <c r="R198" s="504"/>
      <c r="S198" s="504"/>
      <c r="T198" s="504"/>
      <c r="U198" s="504"/>
      <c r="V198" s="504"/>
      <c r="W198" s="504"/>
      <c r="X198" s="504"/>
      <c r="Y198" s="504"/>
      <c r="Z198" s="495"/>
      <c r="AA198" s="495"/>
      <c r="AB198" s="520"/>
      <c r="AC198" s="520"/>
      <c r="AD198" s="520"/>
    </row>
    <row r="199" ht="11.25" customHeight="1">
      <c r="A199" s="503"/>
      <c r="B199" s="518"/>
      <c r="C199" s="519"/>
      <c r="D199" s="503"/>
      <c r="E199" s="503"/>
      <c r="F199" s="503"/>
      <c r="G199" s="504"/>
      <c r="H199" s="504"/>
      <c r="I199" s="504"/>
      <c r="J199" s="504"/>
      <c r="K199" s="504"/>
      <c r="L199" s="504"/>
      <c r="M199" s="504"/>
      <c r="N199" s="504"/>
      <c r="O199" s="504"/>
      <c r="P199" s="504"/>
      <c r="Q199" s="504"/>
      <c r="R199" s="504"/>
      <c r="S199" s="504"/>
      <c r="T199" s="504"/>
      <c r="U199" s="504"/>
      <c r="V199" s="504"/>
      <c r="W199" s="504"/>
      <c r="X199" s="504"/>
      <c r="Y199" s="504"/>
      <c r="Z199" s="495"/>
      <c r="AA199" s="495"/>
      <c r="AB199" s="520"/>
      <c r="AC199" s="520"/>
      <c r="AD199" s="520"/>
    </row>
    <row r="200" ht="11.25" customHeight="1">
      <c r="A200" s="503"/>
      <c r="B200" s="518"/>
      <c r="C200" s="519"/>
      <c r="D200" s="503"/>
      <c r="E200" s="503"/>
      <c r="F200" s="503"/>
      <c r="G200" s="504"/>
      <c r="H200" s="504"/>
      <c r="I200" s="504"/>
      <c r="J200" s="504"/>
      <c r="K200" s="504"/>
      <c r="L200" s="504"/>
      <c r="M200" s="504"/>
      <c r="N200" s="504"/>
      <c r="O200" s="504"/>
      <c r="P200" s="504"/>
      <c r="Q200" s="504"/>
      <c r="R200" s="504"/>
      <c r="S200" s="504"/>
      <c r="T200" s="504"/>
      <c r="U200" s="504"/>
      <c r="V200" s="504"/>
      <c r="W200" s="504"/>
      <c r="X200" s="504"/>
      <c r="Y200" s="504"/>
      <c r="Z200" s="495"/>
      <c r="AA200" s="495"/>
      <c r="AB200" s="520"/>
      <c r="AC200" s="520"/>
      <c r="AD200" s="520"/>
    </row>
    <row r="201" ht="11.25" customHeight="1">
      <c r="A201" s="503"/>
      <c r="B201" s="518"/>
      <c r="C201" s="519"/>
      <c r="D201" s="503"/>
      <c r="E201" s="503"/>
      <c r="F201" s="503"/>
      <c r="G201" s="504"/>
      <c r="H201" s="504"/>
      <c r="I201" s="504"/>
      <c r="J201" s="504"/>
      <c r="K201" s="504"/>
      <c r="L201" s="504"/>
      <c r="M201" s="504"/>
      <c r="N201" s="504"/>
      <c r="O201" s="504"/>
      <c r="P201" s="504"/>
      <c r="Q201" s="504"/>
      <c r="R201" s="504"/>
      <c r="S201" s="504"/>
      <c r="T201" s="504"/>
      <c r="U201" s="504"/>
      <c r="V201" s="504"/>
      <c r="W201" s="504"/>
      <c r="X201" s="504"/>
      <c r="Y201" s="504"/>
      <c r="Z201" s="495"/>
      <c r="AA201" s="495"/>
      <c r="AB201" s="520"/>
      <c r="AC201" s="520"/>
      <c r="AD201" s="520"/>
    </row>
    <row r="202" ht="11.25" customHeight="1">
      <c r="A202" s="503"/>
      <c r="B202" s="518"/>
      <c r="C202" s="519"/>
      <c r="D202" s="503"/>
      <c r="E202" s="503"/>
      <c r="F202" s="503"/>
      <c r="G202" s="504"/>
      <c r="H202" s="504"/>
      <c r="I202" s="504"/>
      <c r="J202" s="504"/>
      <c r="K202" s="504"/>
      <c r="L202" s="504"/>
      <c r="M202" s="504"/>
      <c r="N202" s="504"/>
      <c r="O202" s="504"/>
      <c r="P202" s="504"/>
      <c r="Q202" s="504"/>
      <c r="R202" s="504"/>
      <c r="S202" s="504"/>
      <c r="T202" s="504"/>
      <c r="U202" s="504"/>
      <c r="V202" s="504"/>
      <c r="W202" s="504"/>
      <c r="X202" s="504"/>
      <c r="Y202" s="504"/>
      <c r="Z202" s="495"/>
      <c r="AA202" s="495"/>
      <c r="AB202" s="520"/>
      <c r="AC202" s="520"/>
      <c r="AD202" s="520"/>
    </row>
    <row r="203" ht="11.25" customHeight="1">
      <c r="A203" s="503"/>
      <c r="B203" s="518"/>
      <c r="C203" s="519"/>
      <c r="D203" s="503"/>
      <c r="E203" s="503"/>
      <c r="F203" s="503"/>
      <c r="G203" s="504"/>
      <c r="H203" s="504"/>
      <c r="I203" s="504"/>
      <c r="J203" s="504"/>
      <c r="K203" s="504"/>
      <c r="L203" s="504"/>
      <c r="M203" s="504"/>
      <c r="N203" s="504"/>
      <c r="O203" s="504"/>
      <c r="P203" s="504"/>
      <c r="Q203" s="504"/>
      <c r="R203" s="504"/>
      <c r="S203" s="504"/>
      <c r="T203" s="504"/>
      <c r="U203" s="504"/>
      <c r="V203" s="504"/>
      <c r="W203" s="504"/>
      <c r="X203" s="504"/>
      <c r="Y203" s="504"/>
      <c r="Z203" s="495"/>
      <c r="AA203" s="495"/>
      <c r="AB203" s="520"/>
      <c r="AC203" s="520"/>
      <c r="AD203" s="520"/>
    </row>
    <row r="204" ht="11.25" customHeight="1">
      <c r="A204" s="503"/>
      <c r="B204" s="518"/>
      <c r="C204" s="519"/>
      <c r="D204" s="503"/>
      <c r="E204" s="503"/>
      <c r="F204" s="503"/>
      <c r="G204" s="504"/>
      <c r="H204" s="504"/>
      <c r="I204" s="504"/>
      <c r="J204" s="504"/>
      <c r="K204" s="504"/>
      <c r="L204" s="504"/>
      <c r="M204" s="504"/>
      <c r="N204" s="504"/>
      <c r="O204" s="504"/>
      <c r="P204" s="504"/>
      <c r="Q204" s="504"/>
      <c r="R204" s="504"/>
      <c r="S204" s="504"/>
      <c r="T204" s="504"/>
      <c r="U204" s="504"/>
      <c r="V204" s="504"/>
      <c r="W204" s="504"/>
      <c r="X204" s="504"/>
      <c r="Y204" s="504"/>
      <c r="Z204" s="495"/>
      <c r="AA204" s="495"/>
      <c r="AB204" s="520"/>
      <c r="AC204" s="520"/>
      <c r="AD204" s="520"/>
    </row>
    <row r="205" ht="11.25" customHeight="1">
      <c r="A205" s="503"/>
      <c r="B205" s="518"/>
      <c r="C205" s="519"/>
      <c r="D205" s="503"/>
      <c r="E205" s="503"/>
      <c r="F205" s="503"/>
      <c r="G205" s="504"/>
      <c r="H205" s="504"/>
      <c r="I205" s="504"/>
      <c r="J205" s="504"/>
      <c r="K205" s="504"/>
      <c r="L205" s="504"/>
      <c r="M205" s="504"/>
      <c r="N205" s="504"/>
      <c r="O205" s="504"/>
      <c r="P205" s="504"/>
      <c r="Q205" s="504"/>
      <c r="R205" s="504"/>
      <c r="S205" s="504"/>
      <c r="T205" s="504"/>
      <c r="U205" s="504"/>
      <c r="V205" s="504"/>
      <c r="W205" s="504"/>
      <c r="X205" s="504"/>
      <c r="Y205" s="504"/>
      <c r="Z205" s="495"/>
      <c r="AA205" s="495"/>
      <c r="AB205" s="520"/>
      <c r="AC205" s="520"/>
      <c r="AD205" s="520"/>
    </row>
    <row r="206" ht="11.25" customHeight="1">
      <c r="A206" s="503"/>
      <c r="B206" s="518"/>
      <c r="C206" s="519"/>
      <c r="D206" s="503"/>
      <c r="E206" s="503"/>
      <c r="F206" s="503"/>
      <c r="G206" s="504"/>
      <c r="H206" s="504"/>
      <c r="I206" s="504"/>
      <c r="J206" s="504"/>
      <c r="K206" s="504"/>
      <c r="L206" s="504"/>
      <c r="M206" s="504"/>
      <c r="N206" s="504"/>
      <c r="O206" s="504"/>
      <c r="P206" s="504"/>
      <c r="Q206" s="504"/>
      <c r="R206" s="504"/>
      <c r="S206" s="504"/>
      <c r="T206" s="504"/>
      <c r="U206" s="504"/>
      <c r="V206" s="504"/>
      <c r="W206" s="504"/>
      <c r="X206" s="504"/>
      <c r="Y206" s="504"/>
      <c r="Z206" s="495"/>
      <c r="AA206" s="495"/>
      <c r="AB206" s="520"/>
      <c r="AC206" s="520"/>
      <c r="AD206" s="520"/>
    </row>
    <row r="207" ht="11.25" customHeight="1">
      <c r="A207" s="503"/>
      <c r="B207" s="518"/>
      <c r="C207" s="519"/>
      <c r="D207" s="503"/>
      <c r="E207" s="503"/>
      <c r="F207" s="503"/>
      <c r="G207" s="504"/>
      <c r="H207" s="504"/>
      <c r="I207" s="504"/>
      <c r="J207" s="504"/>
      <c r="K207" s="504"/>
      <c r="L207" s="504"/>
      <c r="M207" s="504"/>
      <c r="N207" s="504"/>
      <c r="O207" s="504"/>
      <c r="P207" s="504"/>
      <c r="Q207" s="504"/>
      <c r="R207" s="504"/>
      <c r="S207" s="504"/>
      <c r="T207" s="504"/>
      <c r="U207" s="504"/>
      <c r="V207" s="504"/>
      <c r="W207" s="504"/>
      <c r="X207" s="504"/>
      <c r="Y207" s="504"/>
      <c r="Z207" s="495"/>
      <c r="AA207" s="495"/>
      <c r="AB207" s="520"/>
      <c r="AC207" s="520"/>
      <c r="AD207" s="520"/>
    </row>
    <row r="208" ht="11.25" customHeight="1">
      <c r="A208" s="503"/>
      <c r="B208" s="518"/>
      <c r="C208" s="519"/>
      <c r="D208" s="503"/>
      <c r="E208" s="503"/>
      <c r="F208" s="503"/>
      <c r="G208" s="504"/>
      <c r="H208" s="504"/>
      <c r="I208" s="504"/>
      <c r="J208" s="504"/>
      <c r="K208" s="504"/>
      <c r="L208" s="504"/>
      <c r="M208" s="504"/>
      <c r="N208" s="504"/>
      <c r="O208" s="504"/>
      <c r="P208" s="504"/>
      <c r="Q208" s="504"/>
      <c r="R208" s="504"/>
      <c r="S208" s="504"/>
      <c r="T208" s="504"/>
      <c r="U208" s="504"/>
      <c r="V208" s="504"/>
      <c r="W208" s="504"/>
      <c r="X208" s="504"/>
      <c r="Y208" s="504"/>
      <c r="Z208" s="495"/>
      <c r="AA208" s="495"/>
      <c r="AB208" s="520"/>
      <c r="AC208" s="520"/>
      <c r="AD208" s="520"/>
    </row>
    <row r="209" ht="11.25" customHeight="1">
      <c r="A209" s="503"/>
      <c r="B209" s="518"/>
      <c r="C209" s="519"/>
      <c r="D209" s="503"/>
      <c r="E209" s="503"/>
      <c r="F209" s="503"/>
      <c r="G209" s="504"/>
      <c r="H209" s="504"/>
      <c r="I209" s="504"/>
      <c r="J209" s="504"/>
      <c r="K209" s="504"/>
      <c r="L209" s="504"/>
      <c r="M209" s="504"/>
      <c r="N209" s="504"/>
      <c r="O209" s="504"/>
      <c r="P209" s="504"/>
      <c r="Q209" s="504"/>
      <c r="R209" s="504"/>
      <c r="S209" s="504"/>
      <c r="T209" s="504"/>
      <c r="U209" s="504"/>
      <c r="V209" s="504"/>
      <c r="W209" s="504"/>
      <c r="X209" s="504"/>
      <c r="Y209" s="504"/>
      <c r="Z209" s="495"/>
      <c r="AA209" s="495"/>
      <c r="AB209" s="520"/>
      <c r="AC209" s="520"/>
      <c r="AD209" s="520"/>
    </row>
    <row r="210" ht="11.25" customHeight="1">
      <c r="A210" s="503"/>
      <c r="B210" s="518"/>
      <c r="C210" s="519"/>
      <c r="D210" s="503"/>
      <c r="E210" s="503"/>
      <c r="F210" s="503"/>
      <c r="G210" s="504"/>
      <c r="H210" s="504"/>
      <c r="I210" s="504"/>
      <c r="J210" s="504"/>
      <c r="K210" s="504"/>
      <c r="L210" s="504"/>
      <c r="M210" s="504"/>
      <c r="N210" s="504"/>
      <c r="O210" s="504"/>
      <c r="P210" s="504"/>
      <c r="Q210" s="504"/>
      <c r="R210" s="504"/>
      <c r="S210" s="504"/>
      <c r="T210" s="504"/>
      <c r="U210" s="504"/>
      <c r="V210" s="504"/>
      <c r="W210" s="504"/>
      <c r="X210" s="504"/>
      <c r="Y210" s="504"/>
      <c r="Z210" s="495"/>
      <c r="AA210" s="495"/>
      <c r="AB210" s="520"/>
      <c r="AC210" s="520"/>
      <c r="AD210" s="520"/>
    </row>
    <row r="211" ht="11.25" customHeight="1">
      <c r="A211" s="503"/>
      <c r="B211" s="518"/>
      <c r="C211" s="519"/>
      <c r="D211" s="503"/>
      <c r="E211" s="503"/>
      <c r="F211" s="503"/>
      <c r="G211" s="504"/>
      <c r="H211" s="504"/>
      <c r="I211" s="504"/>
      <c r="J211" s="504"/>
      <c r="K211" s="504"/>
      <c r="L211" s="504"/>
      <c r="M211" s="504"/>
      <c r="N211" s="504"/>
      <c r="O211" s="504"/>
      <c r="P211" s="504"/>
      <c r="Q211" s="504"/>
      <c r="R211" s="504"/>
      <c r="S211" s="504"/>
      <c r="T211" s="504"/>
      <c r="U211" s="504"/>
      <c r="V211" s="504"/>
      <c r="W211" s="504"/>
      <c r="X211" s="504"/>
      <c r="Y211" s="504"/>
      <c r="Z211" s="495"/>
      <c r="AA211" s="495"/>
      <c r="AB211" s="520"/>
      <c r="AC211" s="520"/>
      <c r="AD211" s="520"/>
    </row>
    <row r="212" ht="11.25" customHeight="1">
      <c r="A212" s="503"/>
      <c r="B212" s="518"/>
      <c r="C212" s="519"/>
      <c r="D212" s="503"/>
      <c r="E212" s="503"/>
      <c r="F212" s="503"/>
      <c r="G212" s="504"/>
      <c r="H212" s="504"/>
      <c r="I212" s="504"/>
      <c r="J212" s="504"/>
      <c r="K212" s="504"/>
      <c r="L212" s="504"/>
      <c r="M212" s="504"/>
      <c r="N212" s="504"/>
      <c r="O212" s="504"/>
      <c r="P212" s="504"/>
      <c r="Q212" s="504"/>
      <c r="R212" s="504"/>
      <c r="S212" s="504"/>
      <c r="T212" s="504"/>
      <c r="U212" s="504"/>
      <c r="V212" s="504"/>
      <c r="W212" s="504"/>
      <c r="X212" s="504"/>
      <c r="Y212" s="504"/>
      <c r="Z212" s="495"/>
      <c r="AA212" s="495"/>
      <c r="AB212" s="520"/>
      <c r="AC212" s="520"/>
      <c r="AD212" s="520"/>
    </row>
    <row r="213" ht="11.25" customHeight="1">
      <c r="A213" s="503"/>
      <c r="B213" s="518"/>
      <c r="C213" s="519"/>
      <c r="D213" s="503"/>
      <c r="E213" s="503"/>
      <c r="F213" s="503"/>
      <c r="G213" s="504"/>
      <c r="H213" s="504"/>
      <c r="I213" s="504"/>
      <c r="J213" s="504"/>
      <c r="K213" s="504"/>
      <c r="L213" s="504"/>
      <c r="M213" s="504"/>
      <c r="N213" s="504"/>
      <c r="O213" s="504"/>
      <c r="P213" s="504"/>
      <c r="Q213" s="504"/>
      <c r="R213" s="504"/>
      <c r="S213" s="504"/>
      <c r="T213" s="504"/>
      <c r="U213" s="504"/>
      <c r="V213" s="504"/>
      <c r="W213" s="504"/>
      <c r="X213" s="504"/>
      <c r="Y213" s="504"/>
      <c r="Z213" s="495"/>
      <c r="AA213" s="495"/>
      <c r="AB213" s="520"/>
      <c r="AC213" s="520"/>
      <c r="AD213" s="520"/>
    </row>
    <row r="214" ht="11.25" customHeight="1">
      <c r="A214" s="503"/>
      <c r="B214" s="518"/>
      <c r="C214" s="519"/>
      <c r="D214" s="503"/>
      <c r="E214" s="503"/>
      <c r="F214" s="503"/>
      <c r="G214" s="504"/>
      <c r="H214" s="504"/>
      <c r="I214" s="504"/>
      <c r="J214" s="504"/>
      <c r="K214" s="504"/>
      <c r="L214" s="504"/>
      <c r="M214" s="504"/>
      <c r="N214" s="504"/>
      <c r="O214" s="504"/>
      <c r="P214" s="504"/>
      <c r="Q214" s="504"/>
      <c r="R214" s="504"/>
      <c r="S214" s="504"/>
      <c r="T214" s="504"/>
      <c r="U214" s="504"/>
      <c r="V214" s="504"/>
      <c r="W214" s="504"/>
      <c r="X214" s="504"/>
      <c r="Y214" s="504"/>
      <c r="Z214" s="495"/>
      <c r="AA214" s="495"/>
      <c r="AB214" s="520"/>
      <c r="AC214" s="520"/>
      <c r="AD214" s="520"/>
    </row>
    <row r="215" ht="11.25" customHeight="1">
      <c r="A215" s="503"/>
      <c r="B215" s="518"/>
      <c r="C215" s="519"/>
      <c r="D215" s="503"/>
      <c r="E215" s="503"/>
      <c r="F215" s="503"/>
      <c r="G215" s="504"/>
      <c r="H215" s="504"/>
      <c r="I215" s="504"/>
      <c r="J215" s="504"/>
      <c r="K215" s="504"/>
      <c r="L215" s="504"/>
      <c r="M215" s="504"/>
      <c r="N215" s="504"/>
      <c r="O215" s="504"/>
      <c r="P215" s="504"/>
      <c r="Q215" s="504"/>
      <c r="R215" s="504"/>
      <c r="S215" s="504"/>
      <c r="T215" s="504"/>
      <c r="U215" s="504"/>
      <c r="V215" s="504"/>
      <c r="W215" s="504"/>
      <c r="X215" s="504"/>
      <c r="Y215" s="504"/>
      <c r="Z215" s="495"/>
      <c r="AA215" s="495"/>
      <c r="AB215" s="520"/>
      <c r="AC215" s="520"/>
      <c r="AD215" s="520"/>
    </row>
    <row r="216" ht="11.25" customHeight="1">
      <c r="A216" s="503"/>
      <c r="B216" s="518"/>
      <c r="C216" s="519"/>
      <c r="D216" s="503"/>
      <c r="E216" s="503"/>
      <c r="F216" s="503"/>
      <c r="G216" s="504"/>
      <c r="H216" s="504"/>
      <c r="I216" s="504"/>
      <c r="J216" s="504"/>
      <c r="K216" s="504"/>
      <c r="L216" s="504"/>
      <c r="M216" s="504"/>
      <c r="N216" s="504"/>
      <c r="O216" s="504"/>
      <c r="P216" s="504"/>
      <c r="Q216" s="504"/>
      <c r="R216" s="504"/>
      <c r="S216" s="504"/>
      <c r="T216" s="504"/>
      <c r="U216" s="504"/>
      <c r="V216" s="504"/>
      <c r="W216" s="504"/>
      <c r="X216" s="504"/>
      <c r="Y216" s="504"/>
      <c r="Z216" s="495"/>
      <c r="AA216" s="495"/>
      <c r="AB216" s="520"/>
      <c r="AC216" s="520"/>
      <c r="AD216" s="520"/>
    </row>
    <row r="217" ht="11.25" customHeight="1">
      <c r="A217" s="503"/>
      <c r="B217" s="518"/>
      <c r="C217" s="519"/>
      <c r="D217" s="503"/>
      <c r="E217" s="503"/>
      <c r="F217" s="503"/>
      <c r="G217" s="504"/>
      <c r="H217" s="504"/>
      <c r="I217" s="504"/>
      <c r="J217" s="504"/>
      <c r="K217" s="504"/>
      <c r="L217" s="504"/>
      <c r="M217" s="504"/>
      <c r="N217" s="504"/>
      <c r="O217" s="504"/>
      <c r="P217" s="504"/>
      <c r="Q217" s="504"/>
      <c r="R217" s="504"/>
      <c r="S217" s="504"/>
      <c r="T217" s="504"/>
      <c r="U217" s="504"/>
      <c r="V217" s="504"/>
      <c r="W217" s="504"/>
      <c r="X217" s="504"/>
      <c r="Y217" s="504"/>
      <c r="Z217" s="495"/>
      <c r="AA217" s="495"/>
      <c r="AB217" s="520"/>
      <c r="AC217" s="520"/>
      <c r="AD217" s="520"/>
    </row>
    <row r="218" ht="11.25" customHeight="1">
      <c r="A218" s="503"/>
      <c r="B218" s="518"/>
      <c r="C218" s="519"/>
      <c r="D218" s="503"/>
      <c r="E218" s="503"/>
      <c r="F218" s="503"/>
      <c r="G218" s="504"/>
      <c r="H218" s="504"/>
      <c r="I218" s="504"/>
      <c r="J218" s="504"/>
      <c r="K218" s="504"/>
      <c r="L218" s="504"/>
      <c r="M218" s="504"/>
      <c r="N218" s="504"/>
      <c r="O218" s="504"/>
      <c r="P218" s="504"/>
      <c r="Q218" s="504"/>
      <c r="R218" s="504"/>
      <c r="S218" s="504"/>
      <c r="T218" s="504"/>
      <c r="U218" s="504"/>
      <c r="V218" s="504"/>
      <c r="W218" s="504"/>
      <c r="X218" s="504"/>
      <c r="Y218" s="504"/>
      <c r="Z218" s="495"/>
      <c r="AA218" s="495"/>
      <c r="AB218" s="520"/>
      <c r="AC218" s="520"/>
      <c r="AD218" s="520"/>
    </row>
    <row r="219" ht="11.25" customHeight="1">
      <c r="A219" s="503"/>
      <c r="B219" s="518"/>
      <c r="C219" s="519"/>
      <c r="D219" s="503"/>
      <c r="E219" s="503"/>
      <c r="F219" s="503"/>
      <c r="G219" s="504"/>
      <c r="H219" s="504"/>
      <c r="I219" s="504"/>
      <c r="J219" s="504"/>
      <c r="K219" s="504"/>
      <c r="L219" s="504"/>
      <c r="M219" s="504"/>
      <c r="N219" s="504"/>
      <c r="O219" s="504"/>
      <c r="P219" s="504"/>
      <c r="Q219" s="504"/>
      <c r="R219" s="504"/>
      <c r="S219" s="504"/>
      <c r="T219" s="504"/>
      <c r="U219" s="504"/>
      <c r="V219" s="504"/>
      <c r="W219" s="504"/>
      <c r="X219" s="504"/>
      <c r="Y219" s="504"/>
      <c r="Z219" s="495"/>
      <c r="AA219" s="495"/>
      <c r="AB219" s="520"/>
      <c r="AC219" s="520"/>
      <c r="AD219" s="520"/>
    </row>
    <row r="220" ht="11.25" customHeight="1">
      <c r="A220" s="503"/>
      <c r="B220" s="518"/>
      <c r="C220" s="519"/>
      <c r="D220" s="503"/>
      <c r="E220" s="503"/>
      <c r="F220" s="503"/>
      <c r="G220" s="504"/>
      <c r="H220" s="504"/>
      <c r="I220" s="504"/>
      <c r="J220" s="504"/>
      <c r="K220" s="504"/>
      <c r="L220" s="504"/>
      <c r="M220" s="504"/>
      <c r="N220" s="504"/>
      <c r="O220" s="504"/>
      <c r="P220" s="504"/>
      <c r="Q220" s="504"/>
      <c r="R220" s="504"/>
      <c r="S220" s="504"/>
      <c r="T220" s="504"/>
      <c r="U220" s="504"/>
      <c r="V220" s="504"/>
      <c r="W220" s="504"/>
      <c r="X220" s="504"/>
      <c r="Y220" s="504"/>
      <c r="Z220" s="495"/>
      <c r="AA220" s="495"/>
      <c r="AB220" s="520"/>
      <c r="AC220" s="520"/>
      <c r="AD220" s="520"/>
    </row>
    <row r="221" ht="11.25" customHeight="1">
      <c r="A221" s="503"/>
      <c r="B221" s="518"/>
      <c r="C221" s="519"/>
      <c r="D221" s="503"/>
      <c r="E221" s="503"/>
      <c r="F221" s="503"/>
      <c r="G221" s="504"/>
      <c r="H221" s="504"/>
      <c r="I221" s="504"/>
      <c r="J221" s="504"/>
      <c r="K221" s="504"/>
      <c r="L221" s="504"/>
      <c r="M221" s="504"/>
      <c r="N221" s="504"/>
      <c r="O221" s="504"/>
      <c r="P221" s="504"/>
      <c r="Q221" s="504"/>
      <c r="R221" s="504"/>
      <c r="S221" s="504"/>
      <c r="T221" s="504"/>
      <c r="U221" s="504"/>
      <c r="V221" s="504"/>
      <c r="W221" s="504"/>
      <c r="X221" s="504"/>
      <c r="Y221" s="504"/>
      <c r="Z221" s="495"/>
      <c r="AA221" s="495"/>
      <c r="AB221" s="520"/>
      <c r="AC221" s="520"/>
      <c r="AD221" s="520"/>
    </row>
    <row r="222" ht="11.25" customHeight="1">
      <c r="A222" s="503"/>
      <c r="B222" s="518"/>
      <c r="C222" s="519"/>
      <c r="D222" s="503"/>
      <c r="E222" s="503"/>
      <c r="F222" s="503"/>
      <c r="G222" s="504"/>
      <c r="H222" s="504"/>
      <c r="I222" s="504"/>
      <c r="J222" s="504"/>
      <c r="K222" s="504"/>
      <c r="L222" s="504"/>
      <c r="M222" s="504"/>
      <c r="N222" s="504"/>
      <c r="O222" s="504"/>
      <c r="P222" s="504"/>
      <c r="Q222" s="504"/>
      <c r="R222" s="504"/>
      <c r="S222" s="504"/>
      <c r="T222" s="504"/>
      <c r="U222" s="504"/>
      <c r="V222" s="504"/>
      <c r="W222" s="504"/>
      <c r="X222" s="504"/>
      <c r="Y222" s="504"/>
      <c r="Z222" s="495"/>
      <c r="AA222" s="495"/>
      <c r="AB222" s="520"/>
      <c r="AC222" s="520"/>
      <c r="AD222" s="520"/>
    </row>
    <row r="223" ht="11.25" customHeight="1">
      <c r="A223" s="503"/>
      <c r="B223" s="518"/>
      <c r="C223" s="519"/>
      <c r="D223" s="503"/>
      <c r="E223" s="503"/>
      <c r="F223" s="503"/>
      <c r="G223" s="504"/>
      <c r="H223" s="504"/>
      <c r="I223" s="504"/>
      <c r="J223" s="504"/>
      <c r="K223" s="504"/>
      <c r="L223" s="504"/>
      <c r="M223" s="504"/>
      <c r="N223" s="504"/>
      <c r="O223" s="504"/>
      <c r="P223" s="504"/>
      <c r="Q223" s="504"/>
      <c r="R223" s="504"/>
      <c r="S223" s="504"/>
      <c r="T223" s="504"/>
      <c r="U223" s="504"/>
      <c r="V223" s="504"/>
      <c r="W223" s="504"/>
      <c r="X223" s="504"/>
      <c r="Y223" s="504"/>
      <c r="Z223" s="495"/>
      <c r="AA223" s="495"/>
      <c r="AB223" s="520"/>
      <c r="AC223" s="520"/>
      <c r="AD223" s="520"/>
    </row>
    <row r="224" ht="11.25" customHeight="1">
      <c r="A224" s="503"/>
      <c r="B224" s="518"/>
      <c r="C224" s="519"/>
      <c r="D224" s="503"/>
      <c r="E224" s="503"/>
      <c r="F224" s="503"/>
      <c r="G224" s="504"/>
      <c r="H224" s="504"/>
      <c r="I224" s="504"/>
      <c r="J224" s="504"/>
      <c r="K224" s="504"/>
      <c r="L224" s="504"/>
      <c r="M224" s="504"/>
      <c r="N224" s="504"/>
      <c r="O224" s="504"/>
      <c r="P224" s="504"/>
      <c r="Q224" s="504"/>
      <c r="R224" s="504"/>
      <c r="S224" s="504"/>
      <c r="T224" s="504"/>
      <c r="U224" s="504"/>
      <c r="V224" s="504"/>
      <c r="W224" s="504"/>
      <c r="X224" s="504"/>
      <c r="Y224" s="504"/>
      <c r="Z224" s="495"/>
      <c r="AA224" s="495"/>
      <c r="AB224" s="520"/>
      <c r="AC224" s="520"/>
      <c r="AD224" s="520"/>
    </row>
    <row r="225" ht="11.25" customHeight="1">
      <c r="A225" s="503"/>
      <c r="B225" s="518"/>
      <c r="C225" s="519"/>
      <c r="D225" s="503"/>
      <c r="E225" s="503"/>
      <c r="F225" s="503"/>
      <c r="G225" s="504"/>
      <c r="H225" s="504"/>
      <c r="I225" s="504"/>
      <c r="J225" s="504"/>
      <c r="K225" s="504"/>
      <c r="L225" s="504"/>
      <c r="M225" s="504"/>
      <c r="N225" s="504"/>
      <c r="O225" s="504"/>
      <c r="P225" s="504"/>
      <c r="Q225" s="504"/>
      <c r="R225" s="504"/>
      <c r="S225" s="504"/>
      <c r="T225" s="504"/>
      <c r="U225" s="504"/>
      <c r="V225" s="504"/>
      <c r="W225" s="504"/>
      <c r="X225" s="504"/>
      <c r="Y225" s="504"/>
      <c r="Z225" s="495"/>
      <c r="AA225" s="495"/>
      <c r="AB225" s="520"/>
      <c r="AC225" s="520"/>
      <c r="AD225" s="520"/>
    </row>
    <row r="226" ht="11.25" customHeight="1">
      <c r="A226" s="503"/>
      <c r="B226" s="518"/>
      <c r="C226" s="519"/>
      <c r="D226" s="503"/>
      <c r="E226" s="503"/>
      <c r="F226" s="503"/>
      <c r="G226" s="504"/>
      <c r="H226" s="504"/>
      <c r="I226" s="504"/>
      <c r="J226" s="504"/>
      <c r="K226" s="504"/>
      <c r="L226" s="504"/>
      <c r="M226" s="504"/>
      <c r="N226" s="504"/>
      <c r="O226" s="504"/>
      <c r="P226" s="504"/>
      <c r="Q226" s="504"/>
      <c r="R226" s="504"/>
      <c r="S226" s="504"/>
      <c r="T226" s="504"/>
      <c r="U226" s="504"/>
      <c r="V226" s="504"/>
      <c r="W226" s="504"/>
      <c r="X226" s="504"/>
      <c r="Y226" s="504"/>
      <c r="Z226" s="495"/>
      <c r="AA226" s="495"/>
      <c r="AB226" s="520"/>
      <c r="AC226" s="520"/>
      <c r="AD226" s="520"/>
    </row>
    <row r="227" ht="11.25" customHeight="1">
      <c r="A227" s="503"/>
      <c r="B227" s="518"/>
      <c r="C227" s="519"/>
      <c r="D227" s="503"/>
      <c r="E227" s="503"/>
      <c r="F227" s="503"/>
      <c r="G227" s="504"/>
      <c r="H227" s="504"/>
      <c r="I227" s="504"/>
      <c r="J227" s="504"/>
      <c r="K227" s="504"/>
      <c r="L227" s="504"/>
      <c r="M227" s="504"/>
      <c r="N227" s="504"/>
      <c r="O227" s="504"/>
      <c r="P227" s="504"/>
      <c r="Q227" s="504"/>
      <c r="R227" s="504"/>
      <c r="S227" s="504"/>
      <c r="T227" s="504"/>
      <c r="U227" s="504"/>
      <c r="V227" s="504"/>
      <c r="W227" s="504"/>
      <c r="X227" s="504"/>
      <c r="Y227" s="504"/>
      <c r="Z227" s="495"/>
      <c r="AA227" s="495"/>
      <c r="AB227" s="520"/>
      <c r="AC227" s="520"/>
      <c r="AD227" s="520"/>
    </row>
    <row r="228" ht="11.25" customHeight="1">
      <c r="A228" s="503"/>
      <c r="B228" s="518"/>
      <c r="C228" s="519"/>
      <c r="D228" s="503"/>
      <c r="E228" s="503"/>
      <c r="F228" s="503"/>
      <c r="G228" s="504"/>
      <c r="H228" s="504"/>
      <c r="I228" s="504"/>
      <c r="J228" s="504"/>
      <c r="K228" s="504"/>
      <c r="L228" s="504"/>
      <c r="M228" s="504"/>
      <c r="N228" s="504"/>
      <c r="O228" s="504"/>
      <c r="P228" s="504"/>
      <c r="Q228" s="504"/>
      <c r="R228" s="504"/>
      <c r="S228" s="504"/>
      <c r="T228" s="504"/>
      <c r="U228" s="504"/>
      <c r="V228" s="504"/>
      <c r="W228" s="504"/>
      <c r="X228" s="504"/>
      <c r="Y228" s="504"/>
      <c r="Z228" s="495"/>
      <c r="AA228" s="495"/>
      <c r="AB228" s="520"/>
      <c r="AC228" s="520"/>
      <c r="AD228" s="520"/>
    </row>
    <row r="229" ht="11.25" customHeight="1">
      <c r="A229" s="503"/>
      <c r="B229" s="518"/>
      <c r="C229" s="519"/>
      <c r="D229" s="503"/>
      <c r="E229" s="503"/>
      <c r="F229" s="503"/>
      <c r="G229" s="504"/>
      <c r="H229" s="504"/>
      <c r="I229" s="504"/>
      <c r="J229" s="504"/>
      <c r="K229" s="504"/>
      <c r="L229" s="504"/>
      <c r="M229" s="504"/>
      <c r="N229" s="504"/>
      <c r="O229" s="504"/>
      <c r="P229" s="504"/>
      <c r="Q229" s="504"/>
      <c r="R229" s="504"/>
      <c r="S229" s="504"/>
      <c r="T229" s="504"/>
      <c r="U229" s="504"/>
      <c r="V229" s="504"/>
      <c r="W229" s="504"/>
      <c r="X229" s="504"/>
      <c r="Y229" s="504"/>
      <c r="Z229" s="495"/>
      <c r="AA229" s="495"/>
      <c r="AB229" s="520"/>
      <c r="AC229" s="520"/>
      <c r="AD229" s="520"/>
    </row>
    <row r="230" ht="11.25" customHeight="1">
      <c r="A230" s="503"/>
      <c r="B230" s="518"/>
      <c r="C230" s="519"/>
      <c r="D230" s="503"/>
      <c r="E230" s="503"/>
      <c r="F230" s="503"/>
      <c r="G230" s="504"/>
      <c r="H230" s="504"/>
      <c r="I230" s="504"/>
      <c r="J230" s="504"/>
      <c r="K230" s="504"/>
      <c r="L230" s="504"/>
      <c r="M230" s="504"/>
      <c r="N230" s="504"/>
      <c r="O230" s="504"/>
      <c r="P230" s="504"/>
      <c r="Q230" s="504"/>
      <c r="R230" s="504"/>
      <c r="S230" s="504"/>
      <c r="T230" s="504"/>
      <c r="U230" s="504"/>
      <c r="V230" s="504"/>
      <c r="W230" s="504"/>
      <c r="X230" s="504"/>
      <c r="Y230" s="504"/>
      <c r="Z230" s="495"/>
      <c r="AA230" s="495"/>
      <c r="AB230" s="520"/>
      <c r="AC230" s="520"/>
      <c r="AD230" s="520"/>
    </row>
    <row r="231" ht="11.25" customHeight="1">
      <c r="A231" s="503"/>
      <c r="B231" s="518"/>
      <c r="C231" s="519"/>
      <c r="D231" s="503"/>
      <c r="E231" s="503"/>
      <c r="F231" s="503"/>
      <c r="G231" s="504"/>
      <c r="H231" s="504"/>
      <c r="I231" s="504"/>
      <c r="J231" s="504"/>
      <c r="K231" s="504"/>
      <c r="L231" s="504"/>
      <c r="M231" s="504"/>
      <c r="N231" s="504"/>
      <c r="O231" s="504"/>
      <c r="P231" s="504"/>
      <c r="Q231" s="504"/>
      <c r="R231" s="504"/>
      <c r="S231" s="504"/>
      <c r="T231" s="504"/>
      <c r="U231" s="504"/>
      <c r="V231" s="504"/>
      <c r="W231" s="504"/>
      <c r="X231" s="504"/>
      <c r="Y231" s="504"/>
      <c r="Z231" s="495"/>
      <c r="AA231" s="495"/>
      <c r="AB231" s="520"/>
      <c r="AC231" s="520"/>
      <c r="AD231" s="520"/>
    </row>
    <row r="232" ht="11.25" customHeight="1">
      <c r="A232" s="503"/>
      <c r="B232" s="518"/>
      <c r="C232" s="519"/>
      <c r="D232" s="503"/>
      <c r="E232" s="503"/>
      <c r="F232" s="503"/>
      <c r="G232" s="504"/>
      <c r="H232" s="504"/>
      <c r="I232" s="504"/>
      <c r="J232" s="504"/>
      <c r="K232" s="504"/>
      <c r="L232" s="504"/>
      <c r="M232" s="504"/>
      <c r="N232" s="504"/>
      <c r="O232" s="504"/>
      <c r="P232" s="504"/>
      <c r="Q232" s="504"/>
      <c r="R232" s="504"/>
      <c r="S232" s="504"/>
      <c r="T232" s="504"/>
      <c r="U232" s="504"/>
      <c r="V232" s="504"/>
      <c r="W232" s="504"/>
      <c r="X232" s="504"/>
      <c r="Y232" s="504"/>
      <c r="Z232" s="495"/>
      <c r="AA232" s="495"/>
      <c r="AB232" s="520"/>
      <c r="AC232" s="520"/>
      <c r="AD232" s="520"/>
    </row>
    <row r="233" ht="11.25" customHeight="1">
      <c r="A233" s="503"/>
      <c r="B233" s="518"/>
      <c r="C233" s="519"/>
      <c r="D233" s="503"/>
      <c r="E233" s="503"/>
      <c r="F233" s="503"/>
      <c r="G233" s="504"/>
      <c r="H233" s="504"/>
      <c r="I233" s="504"/>
      <c r="J233" s="504"/>
      <c r="K233" s="504"/>
      <c r="L233" s="504"/>
      <c r="M233" s="504"/>
      <c r="N233" s="504"/>
      <c r="O233" s="504"/>
      <c r="P233" s="504"/>
      <c r="Q233" s="504"/>
      <c r="R233" s="504"/>
      <c r="S233" s="504"/>
      <c r="T233" s="504"/>
      <c r="U233" s="504"/>
      <c r="V233" s="504"/>
      <c r="W233" s="504"/>
      <c r="X233" s="504"/>
      <c r="Y233" s="504"/>
      <c r="Z233" s="495"/>
      <c r="AA233" s="495"/>
      <c r="AB233" s="520"/>
      <c r="AC233" s="520"/>
      <c r="AD233" s="520"/>
    </row>
    <row r="234" ht="11.25" customHeight="1">
      <c r="A234" s="503"/>
      <c r="B234" s="518"/>
      <c r="C234" s="519"/>
      <c r="D234" s="503"/>
      <c r="E234" s="503"/>
      <c r="F234" s="503"/>
      <c r="G234" s="504"/>
      <c r="H234" s="504"/>
      <c r="I234" s="504"/>
      <c r="J234" s="504"/>
      <c r="K234" s="504"/>
      <c r="L234" s="504"/>
      <c r="M234" s="504"/>
      <c r="N234" s="504"/>
      <c r="O234" s="504"/>
      <c r="P234" s="504"/>
      <c r="Q234" s="504"/>
      <c r="R234" s="504"/>
      <c r="S234" s="504"/>
      <c r="T234" s="504"/>
      <c r="U234" s="504"/>
      <c r="V234" s="504"/>
      <c r="W234" s="504"/>
      <c r="X234" s="504"/>
      <c r="Y234" s="504"/>
      <c r="Z234" s="495"/>
      <c r="AA234" s="495"/>
      <c r="AB234" s="520"/>
      <c r="AC234" s="520"/>
      <c r="AD234" s="520"/>
    </row>
    <row r="235" ht="11.25" customHeight="1">
      <c r="A235" s="503"/>
      <c r="B235" s="518"/>
      <c r="C235" s="519"/>
      <c r="D235" s="503"/>
      <c r="E235" s="503"/>
      <c r="F235" s="503"/>
      <c r="G235" s="504"/>
      <c r="H235" s="504"/>
      <c r="I235" s="504"/>
      <c r="J235" s="504"/>
      <c r="K235" s="504"/>
      <c r="L235" s="504"/>
      <c r="M235" s="504"/>
      <c r="N235" s="504"/>
      <c r="O235" s="504"/>
      <c r="P235" s="504"/>
      <c r="Q235" s="504"/>
      <c r="R235" s="504"/>
      <c r="S235" s="504"/>
      <c r="T235" s="504"/>
      <c r="U235" s="504"/>
      <c r="V235" s="504"/>
      <c r="W235" s="504"/>
      <c r="X235" s="504"/>
      <c r="Y235" s="504"/>
      <c r="Z235" s="495"/>
      <c r="AA235" s="495"/>
      <c r="AB235" s="520"/>
      <c r="AC235" s="520"/>
      <c r="AD235" s="520"/>
    </row>
    <row r="236" ht="11.25" customHeight="1">
      <c r="A236" s="503"/>
      <c r="B236" s="518"/>
      <c r="C236" s="519"/>
      <c r="D236" s="503"/>
      <c r="E236" s="503"/>
      <c r="F236" s="503"/>
      <c r="G236" s="504"/>
      <c r="H236" s="504"/>
      <c r="I236" s="504"/>
      <c r="J236" s="504"/>
      <c r="K236" s="504"/>
      <c r="L236" s="504"/>
      <c r="M236" s="504"/>
      <c r="N236" s="504"/>
      <c r="O236" s="504"/>
      <c r="P236" s="504"/>
      <c r="Q236" s="504"/>
      <c r="R236" s="504"/>
      <c r="S236" s="504"/>
      <c r="T236" s="504"/>
      <c r="U236" s="504"/>
      <c r="V236" s="504"/>
      <c r="W236" s="504"/>
      <c r="X236" s="504"/>
      <c r="Y236" s="504"/>
      <c r="Z236" s="495"/>
      <c r="AA236" s="495"/>
      <c r="AB236" s="520"/>
      <c r="AC236" s="520"/>
      <c r="AD236" s="520"/>
    </row>
    <row r="237" ht="11.25" customHeight="1">
      <c r="A237" s="503"/>
      <c r="B237" s="518"/>
      <c r="C237" s="519"/>
      <c r="D237" s="503"/>
      <c r="E237" s="503"/>
      <c r="F237" s="503"/>
      <c r="G237" s="504"/>
      <c r="H237" s="504"/>
      <c r="I237" s="504"/>
      <c r="J237" s="504"/>
      <c r="K237" s="504"/>
      <c r="L237" s="504"/>
      <c r="M237" s="504"/>
      <c r="N237" s="504"/>
      <c r="O237" s="504"/>
      <c r="P237" s="504"/>
      <c r="Q237" s="504"/>
      <c r="R237" s="504"/>
      <c r="S237" s="504"/>
      <c r="T237" s="504"/>
      <c r="U237" s="504"/>
      <c r="V237" s="504"/>
      <c r="W237" s="504"/>
      <c r="X237" s="504"/>
      <c r="Y237" s="504"/>
      <c r="Z237" s="495"/>
      <c r="AA237" s="495"/>
      <c r="AB237" s="520"/>
      <c r="AC237" s="520"/>
      <c r="AD237" s="520"/>
    </row>
    <row r="238" ht="11.25" customHeight="1">
      <c r="A238" s="503"/>
      <c r="B238" s="518"/>
      <c r="C238" s="519"/>
      <c r="D238" s="503"/>
      <c r="E238" s="503"/>
      <c r="F238" s="503"/>
      <c r="G238" s="504"/>
      <c r="H238" s="504"/>
      <c r="I238" s="504"/>
      <c r="J238" s="504"/>
      <c r="K238" s="504"/>
      <c r="L238" s="504"/>
      <c r="M238" s="504"/>
      <c r="N238" s="504"/>
      <c r="O238" s="504"/>
      <c r="P238" s="504"/>
      <c r="Q238" s="504"/>
      <c r="R238" s="504"/>
      <c r="S238" s="504"/>
      <c r="T238" s="504"/>
      <c r="U238" s="504"/>
      <c r="V238" s="504"/>
      <c r="W238" s="504"/>
      <c r="X238" s="504"/>
      <c r="Y238" s="504"/>
      <c r="Z238" s="495"/>
      <c r="AA238" s="495"/>
      <c r="AB238" s="520"/>
      <c r="AC238" s="520"/>
      <c r="AD238" s="520"/>
    </row>
    <row r="239" ht="11.25" customHeight="1">
      <c r="A239" s="503"/>
      <c r="B239" s="518"/>
      <c r="C239" s="519"/>
      <c r="D239" s="503"/>
      <c r="E239" s="503"/>
      <c r="F239" s="503"/>
      <c r="G239" s="504"/>
      <c r="H239" s="504"/>
      <c r="I239" s="504"/>
      <c r="J239" s="504"/>
      <c r="K239" s="504"/>
      <c r="L239" s="504"/>
      <c r="M239" s="504"/>
      <c r="N239" s="504"/>
      <c r="O239" s="504"/>
      <c r="P239" s="504"/>
      <c r="Q239" s="504"/>
      <c r="R239" s="504"/>
      <c r="S239" s="504"/>
      <c r="T239" s="504"/>
      <c r="U239" s="504"/>
      <c r="V239" s="504"/>
      <c r="W239" s="504"/>
      <c r="X239" s="504"/>
      <c r="Y239" s="504"/>
      <c r="Z239" s="495"/>
      <c r="AA239" s="495"/>
      <c r="AB239" s="520"/>
      <c r="AC239" s="520"/>
      <c r="AD239" s="520"/>
    </row>
    <row r="240" ht="11.25" customHeight="1">
      <c r="A240" s="503"/>
      <c r="B240" s="518"/>
      <c r="C240" s="519"/>
      <c r="D240" s="503"/>
      <c r="E240" s="503"/>
      <c r="F240" s="503"/>
      <c r="G240" s="504"/>
      <c r="H240" s="504"/>
      <c r="I240" s="504"/>
      <c r="J240" s="504"/>
      <c r="K240" s="504"/>
      <c r="L240" s="504"/>
      <c r="M240" s="504"/>
      <c r="N240" s="504"/>
      <c r="O240" s="504"/>
      <c r="P240" s="504"/>
      <c r="Q240" s="504"/>
      <c r="R240" s="504"/>
      <c r="S240" s="504"/>
      <c r="T240" s="504"/>
      <c r="U240" s="504"/>
      <c r="V240" s="504"/>
      <c r="W240" s="504"/>
      <c r="X240" s="504"/>
      <c r="Y240" s="504"/>
      <c r="Z240" s="495"/>
      <c r="AA240" s="495"/>
      <c r="AB240" s="520"/>
      <c r="AC240" s="520"/>
      <c r="AD240" s="520"/>
    </row>
    <row r="241" ht="11.25" customHeight="1">
      <c r="A241" s="503"/>
      <c r="B241" s="518"/>
      <c r="C241" s="519"/>
      <c r="D241" s="503"/>
      <c r="E241" s="503"/>
      <c r="F241" s="503"/>
      <c r="G241" s="504"/>
      <c r="H241" s="504"/>
      <c r="I241" s="504"/>
      <c r="J241" s="504"/>
      <c r="K241" s="504"/>
      <c r="L241" s="504"/>
      <c r="M241" s="504"/>
      <c r="N241" s="504"/>
      <c r="O241" s="504"/>
      <c r="P241" s="504"/>
      <c r="Q241" s="504"/>
      <c r="R241" s="504"/>
      <c r="S241" s="504"/>
      <c r="T241" s="504"/>
      <c r="U241" s="504"/>
      <c r="V241" s="504"/>
      <c r="W241" s="504"/>
      <c r="X241" s="504"/>
      <c r="Y241" s="504"/>
      <c r="Z241" s="495"/>
      <c r="AA241" s="495"/>
      <c r="AB241" s="520"/>
      <c r="AC241" s="520"/>
      <c r="AD241" s="520"/>
    </row>
    <row r="242" ht="11.25" customHeight="1">
      <c r="A242" s="503"/>
      <c r="B242" s="518"/>
      <c r="C242" s="519"/>
      <c r="D242" s="503"/>
      <c r="E242" s="503"/>
      <c r="F242" s="503"/>
      <c r="G242" s="504"/>
      <c r="H242" s="504"/>
      <c r="I242" s="504"/>
      <c r="J242" s="504"/>
      <c r="K242" s="504"/>
      <c r="L242" s="504"/>
      <c r="M242" s="504"/>
      <c r="N242" s="504"/>
      <c r="O242" s="504"/>
      <c r="P242" s="504"/>
      <c r="Q242" s="504"/>
      <c r="R242" s="504"/>
      <c r="S242" s="504"/>
      <c r="T242" s="504"/>
      <c r="U242" s="504"/>
      <c r="V242" s="504"/>
      <c r="W242" s="504"/>
      <c r="X242" s="504"/>
      <c r="Y242" s="504"/>
      <c r="Z242" s="495"/>
      <c r="AA242" s="495"/>
      <c r="AB242" s="520"/>
      <c r="AC242" s="520"/>
      <c r="AD242" s="520"/>
    </row>
    <row r="243" ht="11.25" customHeight="1">
      <c r="A243" s="503"/>
      <c r="B243" s="518"/>
      <c r="C243" s="519"/>
      <c r="D243" s="503"/>
      <c r="E243" s="503"/>
      <c r="F243" s="503"/>
      <c r="G243" s="504"/>
      <c r="H243" s="504"/>
      <c r="I243" s="504"/>
      <c r="J243" s="504"/>
      <c r="K243" s="504"/>
      <c r="L243" s="504"/>
      <c r="M243" s="504"/>
      <c r="N243" s="504"/>
      <c r="O243" s="504"/>
      <c r="P243" s="504"/>
      <c r="Q243" s="504"/>
      <c r="R243" s="504"/>
      <c r="S243" s="504"/>
      <c r="T243" s="504"/>
      <c r="U243" s="504"/>
      <c r="V243" s="504"/>
      <c r="W243" s="504"/>
      <c r="X243" s="504"/>
      <c r="Y243" s="504"/>
      <c r="Z243" s="495"/>
      <c r="AA243" s="495"/>
      <c r="AB243" s="520"/>
      <c r="AC243" s="520"/>
      <c r="AD243" s="520"/>
    </row>
    <row r="244" ht="11.25" customHeight="1">
      <c r="A244" s="503"/>
      <c r="B244" s="518"/>
      <c r="C244" s="519"/>
      <c r="D244" s="503"/>
      <c r="E244" s="503"/>
      <c r="F244" s="503"/>
      <c r="G244" s="504"/>
      <c r="H244" s="504"/>
      <c r="I244" s="504"/>
      <c r="J244" s="504"/>
      <c r="K244" s="504"/>
      <c r="L244" s="504"/>
      <c r="M244" s="504"/>
      <c r="N244" s="504"/>
      <c r="O244" s="504"/>
      <c r="P244" s="504"/>
      <c r="Q244" s="504"/>
      <c r="R244" s="504"/>
      <c r="S244" s="504"/>
      <c r="T244" s="504"/>
      <c r="U244" s="504"/>
      <c r="V244" s="504"/>
      <c r="W244" s="504"/>
      <c r="X244" s="504"/>
      <c r="Y244" s="504"/>
      <c r="Z244" s="495"/>
      <c r="AA244" s="495"/>
      <c r="AB244" s="520"/>
      <c r="AC244" s="520"/>
      <c r="AD244" s="520"/>
    </row>
    <row r="245" ht="11.25" customHeight="1">
      <c r="A245" s="503"/>
      <c r="B245" s="518"/>
      <c r="C245" s="519"/>
      <c r="D245" s="503"/>
      <c r="E245" s="503"/>
      <c r="F245" s="503"/>
      <c r="G245" s="504"/>
      <c r="H245" s="504"/>
      <c r="I245" s="504"/>
      <c r="J245" s="504"/>
      <c r="K245" s="504"/>
      <c r="L245" s="504"/>
      <c r="M245" s="504"/>
      <c r="N245" s="504"/>
      <c r="O245" s="504"/>
      <c r="P245" s="504"/>
      <c r="Q245" s="504"/>
      <c r="R245" s="504"/>
      <c r="S245" s="504"/>
      <c r="T245" s="504"/>
      <c r="U245" s="504"/>
      <c r="V245" s="504"/>
      <c r="W245" s="504"/>
      <c r="X245" s="504"/>
      <c r="Y245" s="504"/>
      <c r="Z245" s="495"/>
      <c r="AA245" s="495"/>
      <c r="AB245" s="520"/>
      <c r="AC245" s="520"/>
      <c r="AD245" s="520"/>
    </row>
    <row r="246" ht="11.25" customHeight="1">
      <c r="A246" s="503"/>
      <c r="B246" s="518"/>
      <c r="C246" s="519"/>
      <c r="D246" s="503"/>
      <c r="E246" s="503"/>
      <c r="F246" s="503"/>
      <c r="G246" s="504"/>
      <c r="H246" s="504"/>
      <c r="I246" s="504"/>
      <c r="J246" s="504"/>
      <c r="K246" s="504"/>
      <c r="L246" s="504"/>
      <c r="M246" s="504"/>
      <c r="N246" s="504"/>
      <c r="O246" s="504"/>
      <c r="P246" s="504"/>
      <c r="Q246" s="504"/>
      <c r="R246" s="504"/>
      <c r="S246" s="504"/>
      <c r="T246" s="504"/>
      <c r="U246" s="504"/>
      <c r="V246" s="504"/>
      <c r="W246" s="504"/>
      <c r="X246" s="504"/>
      <c r="Y246" s="504"/>
      <c r="Z246" s="495"/>
      <c r="AA246" s="495"/>
      <c r="AB246" s="520"/>
      <c r="AC246" s="520"/>
      <c r="AD246" s="520"/>
    </row>
    <row r="247" ht="11.25" customHeight="1">
      <c r="A247" s="517"/>
      <c r="B247" s="521"/>
      <c r="C247" s="522"/>
      <c r="D247" s="503"/>
      <c r="E247" s="504"/>
      <c r="F247" s="504"/>
      <c r="G247" s="504"/>
      <c r="H247" s="504"/>
      <c r="I247" s="504"/>
      <c r="J247" s="504"/>
      <c r="K247" s="504"/>
      <c r="L247" s="504"/>
      <c r="M247" s="504"/>
      <c r="N247" s="504"/>
      <c r="O247" s="504"/>
      <c r="P247" s="504"/>
      <c r="Q247" s="504"/>
      <c r="R247" s="504"/>
      <c r="S247" s="504"/>
      <c r="T247" s="504"/>
      <c r="U247" s="504"/>
      <c r="V247" s="504"/>
      <c r="W247" s="504"/>
      <c r="X247" s="504"/>
      <c r="Y247" s="504"/>
      <c r="Z247" s="523"/>
      <c r="AA247" s="523"/>
      <c r="AB247" s="520"/>
      <c r="AC247" s="520"/>
      <c r="AD247" s="520"/>
    </row>
    <row r="248" ht="11.25" customHeight="1">
      <c r="A248" s="517"/>
      <c r="B248" s="521"/>
      <c r="C248" s="522"/>
      <c r="D248" s="503"/>
      <c r="E248" s="504"/>
      <c r="F248" s="504"/>
      <c r="G248" s="504"/>
      <c r="H248" s="504"/>
      <c r="I248" s="504"/>
      <c r="J248" s="504"/>
      <c r="K248" s="504"/>
      <c r="L248" s="504"/>
      <c r="M248" s="504"/>
      <c r="N248" s="504"/>
      <c r="O248" s="504"/>
      <c r="P248" s="504"/>
      <c r="Q248" s="504"/>
      <c r="R248" s="504"/>
      <c r="S248" s="504"/>
      <c r="T248" s="504"/>
      <c r="U248" s="504"/>
      <c r="V248" s="504"/>
      <c r="W248" s="504"/>
      <c r="X248" s="504"/>
      <c r="Y248" s="504"/>
      <c r="Z248" s="523"/>
      <c r="AA248" s="523"/>
      <c r="AB248" s="520"/>
      <c r="AC248" s="520"/>
      <c r="AD248" s="520"/>
    </row>
    <row r="249" ht="11.25" customHeight="1">
      <c r="A249" s="517"/>
      <c r="B249" s="521"/>
      <c r="C249" s="522"/>
      <c r="D249" s="503"/>
      <c r="E249" s="504"/>
      <c r="F249" s="504"/>
      <c r="G249" s="504"/>
      <c r="H249" s="504"/>
      <c r="I249" s="504"/>
      <c r="J249" s="504"/>
      <c r="K249" s="504"/>
      <c r="L249" s="504"/>
      <c r="M249" s="504"/>
      <c r="N249" s="504"/>
      <c r="O249" s="504"/>
      <c r="P249" s="504"/>
      <c r="Q249" s="504"/>
      <c r="R249" s="504"/>
      <c r="S249" s="504"/>
      <c r="T249" s="504"/>
      <c r="U249" s="504"/>
      <c r="V249" s="504"/>
      <c r="W249" s="504"/>
      <c r="X249" s="504"/>
      <c r="Y249" s="504"/>
      <c r="Z249" s="523"/>
      <c r="AA249" s="523"/>
      <c r="AB249" s="520"/>
      <c r="AC249" s="520"/>
      <c r="AD249" s="520"/>
    </row>
    <row r="250" ht="11.25" customHeight="1">
      <c r="A250" s="517"/>
      <c r="B250" s="521"/>
      <c r="C250" s="522"/>
      <c r="D250" s="503"/>
      <c r="E250" s="504"/>
      <c r="F250" s="504"/>
      <c r="G250" s="504"/>
      <c r="H250" s="504"/>
      <c r="I250" s="504"/>
      <c r="J250" s="504"/>
      <c r="K250" s="504"/>
      <c r="L250" s="504"/>
      <c r="M250" s="504"/>
      <c r="N250" s="504"/>
      <c r="O250" s="504"/>
      <c r="P250" s="504"/>
      <c r="Q250" s="504"/>
      <c r="R250" s="504"/>
      <c r="S250" s="504"/>
      <c r="T250" s="504"/>
      <c r="U250" s="504"/>
      <c r="V250" s="504"/>
      <c r="W250" s="504"/>
      <c r="X250" s="504"/>
      <c r="Y250" s="504"/>
      <c r="Z250" s="523"/>
      <c r="AA250" s="523"/>
      <c r="AB250" s="520"/>
      <c r="AC250" s="520"/>
      <c r="AD250" s="520"/>
    </row>
    <row r="251" ht="11.25" customHeight="1">
      <c r="A251" s="517"/>
      <c r="B251" s="521"/>
      <c r="C251" s="522"/>
      <c r="D251" s="503"/>
      <c r="E251" s="504"/>
      <c r="F251" s="504"/>
      <c r="G251" s="504"/>
      <c r="H251" s="504"/>
      <c r="I251" s="504"/>
      <c r="J251" s="504"/>
      <c r="K251" s="504"/>
      <c r="L251" s="504"/>
      <c r="M251" s="504"/>
      <c r="N251" s="504"/>
      <c r="O251" s="504"/>
      <c r="P251" s="504"/>
      <c r="Q251" s="504"/>
      <c r="R251" s="504"/>
      <c r="S251" s="504"/>
      <c r="T251" s="504"/>
      <c r="U251" s="504"/>
      <c r="V251" s="504"/>
      <c r="W251" s="504"/>
      <c r="X251" s="504"/>
      <c r="Y251" s="504"/>
      <c r="Z251" s="523"/>
      <c r="AA251" s="523"/>
      <c r="AB251" s="520"/>
      <c r="AC251" s="520"/>
      <c r="AD251" s="520"/>
    </row>
    <row r="252" ht="11.25" customHeight="1">
      <c r="A252" s="517"/>
      <c r="B252" s="521"/>
      <c r="C252" s="522"/>
      <c r="D252" s="503"/>
      <c r="E252" s="504"/>
      <c r="F252" s="504"/>
      <c r="G252" s="504"/>
      <c r="H252" s="504"/>
      <c r="I252" s="504"/>
      <c r="J252" s="504"/>
      <c r="K252" s="504"/>
      <c r="L252" s="504"/>
      <c r="M252" s="504"/>
      <c r="N252" s="504"/>
      <c r="O252" s="504"/>
      <c r="P252" s="504"/>
      <c r="Q252" s="504"/>
      <c r="R252" s="504"/>
      <c r="S252" s="504"/>
      <c r="T252" s="504"/>
      <c r="U252" s="504"/>
      <c r="V252" s="504"/>
      <c r="W252" s="504"/>
      <c r="X252" s="504"/>
      <c r="Y252" s="504"/>
      <c r="Z252" s="523"/>
      <c r="AA252" s="523"/>
      <c r="AB252" s="520"/>
      <c r="AC252" s="520"/>
      <c r="AD252" s="520"/>
    </row>
    <row r="253" ht="11.25" customHeight="1">
      <c r="A253" s="517"/>
      <c r="B253" s="521"/>
      <c r="C253" s="522"/>
      <c r="D253" s="503"/>
      <c r="E253" s="504"/>
      <c r="F253" s="504"/>
      <c r="G253" s="504"/>
      <c r="H253" s="504"/>
      <c r="I253" s="504"/>
      <c r="J253" s="504"/>
      <c r="K253" s="504"/>
      <c r="L253" s="504"/>
      <c r="M253" s="504"/>
      <c r="N253" s="504"/>
      <c r="O253" s="504"/>
      <c r="P253" s="504"/>
      <c r="Q253" s="504"/>
      <c r="R253" s="504"/>
      <c r="S253" s="504"/>
      <c r="T253" s="504"/>
      <c r="U253" s="504"/>
      <c r="V253" s="504"/>
      <c r="W253" s="504"/>
      <c r="X253" s="504"/>
      <c r="Y253" s="504"/>
      <c r="Z253" s="523"/>
      <c r="AA253" s="523"/>
      <c r="AB253" s="520"/>
      <c r="AC253" s="520"/>
      <c r="AD253" s="520"/>
    </row>
    <row r="254" ht="11.25" customHeight="1">
      <c r="A254" s="517"/>
      <c r="B254" s="521"/>
      <c r="C254" s="522"/>
      <c r="D254" s="503"/>
      <c r="E254" s="504"/>
      <c r="F254" s="504"/>
      <c r="G254" s="504"/>
      <c r="H254" s="504"/>
      <c r="I254" s="504"/>
      <c r="J254" s="504"/>
      <c r="K254" s="504"/>
      <c r="L254" s="504"/>
      <c r="M254" s="504"/>
      <c r="N254" s="504"/>
      <c r="O254" s="504"/>
      <c r="P254" s="504"/>
      <c r="Q254" s="504"/>
      <c r="R254" s="504"/>
      <c r="S254" s="504"/>
      <c r="T254" s="504"/>
      <c r="U254" s="504"/>
      <c r="V254" s="504"/>
      <c r="W254" s="504"/>
      <c r="X254" s="504"/>
      <c r="Y254" s="504"/>
      <c r="Z254" s="523"/>
      <c r="AA254" s="523"/>
      <c r="AB254" s="520"/>
      <c r="AC254" s="520"/>
      <c r="AD254" s="520"/>
    </row>
    <row r="255" ht="11.25" customHeight="1">
      <c r="A255" s="517"/>
      <c r="B255" s="521"/>
      <c r="C255" s="522"/>
      <c r="D255" s="503"/>
      <c r="E255" s="504"/>
      <c r="F255" s="504"/>
      <c r="G255" s="504"/>
      <c r="H255" s="504"/>
      <c r="I255" s="504"/>
      <c r="J255" s="504"/>
      <c r="K255" s="504"/>
      <c r="L255" s="504"/>
      <c r="M255" s="504"/>
      <c r="N255" s="504"/>
      <c r="O255" s="504"/>
      <c r="P255" s="504"/>
      <c r="Q255" s="504"/>
      <c r="R255" s="504"/>
      <c r="S255" s="504"/>
      <c r="T255" s="504"/>
      <c r="U255" s="504"/>
      <c r="V255" s="504"/>
      <c r="W255" s="504"/>
      <c r="X255" s="504"/>
      <c r="Y255" s="504"/>
      <c r="Z255" s="523"/>
      <c r="AA255" s="523"/>
      <c r="AB255" s="520"/>
      <c r="AC255" s="520"/>
      <c r="AD255" s="520"/>
    </row>
    <row r="256" ht="11.25" customHeight="1">
      <c r="A256" s="517"/>
      <c r="B256" s="521"/>
      <c r="C256" s="522"/>
      <c r="D256" s="503"/>
      <c r="E256" s="504"/>
      <c r="F256" s="504"/>
      <c r="G256" s="504"/>
      <c r="H256" s="504"/>
      <c r="I256" s="504"/>
      <c r="J256" s="504"/>
      <c r="K256" s="504"/>
      <c r="L256" s="504"/>
      <c r="M256" s="504"/>
      <c r="N256" s="504"/>
      <c r="O256" s="504"/>
      <c r="P256" s="504"/>
      <c r="Q256" s="504"/>
      <c r="R256" s="504"/>
      <c r="S256" s="504"/>
      <c r="T256" s="504"/>
      <c r="U256" s="504"/>
      <c r="V256" s="504"/>
      <c r="W256" s="504"/>
      <c r="X256" s="504"/>
      <c r="Y256" s="504"/>
      <c r="Z256" s="523"/>
      <c r="AA256" s="523"/>
      <c r="AB256" s="520"/>
      <c r="AC256" s="520"/>
      <c r="AD256" s="520"/>
    </row>
    <row r="257" ht="11.25" customHeight="1">
      <c r="A257" s="517"/>
      <c r="B257" s="521"/>
      <c r="C257" s="522"/>
      <c r="D257" s="503"/>
      <c r="E257" s="504"/>
      <c r="F257" s="504"/>
      <c r="G257" s="504"/>
      <c r="H257" s="504"/>
      <c r="I257" s="504"/>
      <c r="J257" s="504"/>
      <c r="K257" s="504"/>
      <c r="L257" s="504"/>
      <c r="M257" s="504"/>
      <c r="N257" s="504"/>
      <c r="O257" s="504"/>
      <c r="P257" s="504"/>
      <c r="Q257" s="504"/>
      <c r="R257" s="504"/>
      <c r="S257" s="504"/>
      <c r="T257" s="504"/>
      <c r="U257" s="504"/>
      <c r="V257" s="504"/>
      <c r="W257" s="504"/>
      <c r="X257" s="504"/>
      <c r="Y257" s="504"/>
      <c r="Z257" s="523"/>
      <c r="AA257" s="523"/>
      <c r="AB257" s="520"/>
      <c r="AC257" s="520"/>
      <c r="AD257" s="520"/>
    </row>
    <row r="258" ht="11.25" customHeight="1">
      <c r="A258" s="517"/>
      <c r="B258" s="521"/>
      <c r="C258" s="522"/>
      <c r="D258" s="503"/>
      <c r="E258" s="504"/>
      <c r="F258" s="504"/>
      <c r="G258" s="504"/>
      <c r="H258" s="504"/>
      <c r="I258" s="504"/>
      <c r="J258" s="504"/>
      <c r="K258" s="504"/>
      <c r="L258" s="504"/>
      <c r="M258" s="504"/>
      <c r="N258" s="504"/>
      <c r="O258" s="504"/>
      <c r="P258" s="504"/>
      <c r="Q258" s="504"/>
      <c r="R258" s="504"/>
      <c r="S258" s="504"/>
      <c r="T258" s="504"/>
      <c r="U258" s="504"/>
      <c r="V258" s="504"/>
      <c r="W258" s="504"/>
      <c r="X258" s="504"/>
      <c r="Y258" s="504"/>
      <c r="Z258" s="523"/>
      <c r="AA258" s="523"/>
      <c r="AB258" s="520"/>
      <c r="AC258" s="520"/>
      <c r="AD258" s="520"/>
    </row>
    <row r="259" ht="11.25" customHeight="1">
      <c r="A259" s="517"/>
      <c r="B259" s="521"/>
      <c r="C259" s="522"/>
      <c r="D259" s="503"/>
      <c r="E259" s="504"/>
      <c r="F259" s="504"/>
      <c r="G259" s="504"/>
      <c r="H259" s="504"/>
      <c r="I259" s="504"/>
      <c r="J259" s="504"/>
      <c r="K259" s="504"/>
      <c r="L259" s="504"/>
      <c r="M259" s="504"/>
      <c r="N259" s="504"/>
      <c r="O259" s="504"/>
      <c r="P259" s="504"/>
      <c r="Q259" s="504"/>
      <c r="R259" s="504"/>
      <c r="S259" s="504"/>
      <c r="T259" s="504"/>
      <c r="U259" s="504"/>
      <c r="V259" s="504"/>
      <c r="W259" s="504"/>
      <c r="X259" s="504"/>
      <c r="Y259" s="504"/>
      <c r="Z259" s="523"/>
      <c r="AA259" s="523"/>
      <c r="AB259" s="520"/>
      <c r="AC259" s="520"/>
      <c r="AD259" s="520"/>
    </row>
    <row r="260" ht="11.25" customHeight="1">
      <c r="A260" s="517"/>
      <c r="B260" s="521"/>
      <c r="C260" s="522"/>
      <c r="D260" s="503"/>
      <c r="E260" s="504"/>
      <c r="F260" s="504"/>
      <c r="G260" s="504"/>
      <c r="H260" s="504"/>
      <c r="I260" s="504"/>
      <c r="J260" s="504"/>
      <c r="K260" s="504"/>
      <c r="L260" s="504"/>
      <c r="M260" s="504"/>
      <c r="N260" s="504"/>
      <c r="O260" s="504"/>
      <c r="P260" s="504"/>
      <c r="Q260" s="504"/>
      <c r="R260" s="504"/>
      <c r="S260" s="504"/>
      <c r="T260" s="504"/>
      <c r="U260" s="504"/>
      <c r="V260" s="504"/>
      <c r="W260" s="504"/>
      <c r="X260" s="504"/>
      <c r="Y260" s="504"/>
      <c r="Z260" s="523"/>
      <c r="AA260" s="523"/>
      <c r="AB260" s="520"/>
      <c r="AC260" s="520"/>
      <c r="AD260" s="520"/>
    </row>
    <row r="261" ht="11.25" customHeight="1">
      <c r="A261" s="517"/>
      <c r="B261" s="521"/>
      <c r="C261" s="522"/>
      <c r="D261" s="503"/>
      <c r="E261" s="504"/>
      <c r="F261" s="504"/>
      <c r="G261" s="504"/>
      <c r="H261" s="504"/>
      <c r="I261" s="504"/>
      <c r="J261" s="504"/>
      <c r="K261" s="504"/>
      <c r="L261" s="504"/>
      <c r="M261" s="504"/>
      <c r="N261" s="504"/>
      <c r="O261" s="504"/>
      <c r="P261" s="504"/>
      <c r="Q261" s="504"/>
      <c r="R261" s="504"/>
      <c r="S261" s="504"/>
      <c r="T261" s="504"/>
      <c r="U261" s="504"/>
      <c r="V261" s="504"/>
      <c r="W261" s="504"/>
      <c r="X261" s="504"/>
      <c r="Y261" s="504"/>
      <c r="Z261" s="523"/>
      <c r="AA261" s="523"/>
      <c r="AB261" s="520"/>
      <c r="AC261" s="520"/>
      <c r="AD261" s="520"/>
    </row>
    <row r="262" ht="11.25" customHeight="1">
      <c r="A262" s="517"/>
      <c r="B262" s="521"/>
      <c r="C262" s="522"/>
      <c r="D262" s="503"/>
      <c r="E262" s="504"/>
      <c r="F262" s="504"/>
      <c r="G262" s="504"/>
      <c r="H262" s="504"/>
      <c r="I262" s="504"/>
      <c r="J262" s="504"/>
      <c r="K262" s="504"/>
      <c r="L262" s="504"/>
      <c r="M262" s="504"/>
      <c r="N262" s="504"/>
      <c r="O262" s="504"/>
      <c r="P262" s="504"/>
      <c r="Q262" s="504"/>
      <c r="R262" s="504"/>
      <c r="S262" s="504"/>
      <c r="T262" s="504"/>
      <c r="U262" s="504"/>
      <c r="V262" s="504"/>
      <c r="W262" s="504"/>
      <c r="X262" s="504"/>
      <c r="Y262" s="504"/>
      <c r="Z262" s="523"/>
      <c r="AA262" s="523"/>
      <c r="AB262" s="520"/>
      <c r="AC262" s="520"/>
      <c r="AD262" s="520"/>
    </row>
    <row r="263" ht="11.25" customHeight="1">
      <c r="A263" s="517"/>
      <c r="B263" s="521"/>
      <c r="C263" s="522"/>
      <c r="D263" s="503"/>
      <c r="E263" s="504"/>
      <c r="F263" s="504"/>
      <c r="G263" s="504"/>
      <c r="H263" s="504"/>
      <c r="I263" s="504"/>
      <c r="J263" s="504"/>
      <c r="K263" s="504"/>
      <c r="L263" s="504"/>
      <c r="M263" s="504"/>
      <c r="N263" s="504"/>
      <c r="O263" s="504"/>
      <c r="P263" s="504"/>
      <c r="Q263" s="504"/>
      <c r="R263" s="504"/>
      <c r="S263" s="504"/>
      <c r="T263" s="504"/>
      <c r="U263" s="504"/>
      <c r="V263" s="504"/>
      <c r="W263" s="504"/>
      <c r="X263" s="504"/>
      <c r="Y263" s="504"/>
      <c r="Z263" s="523"/>
      <c r="AA263" s="523"/>
      <c r="AB263" s="520"/>
      <c r="AC263" s="520"/>
      <c r="AD263" s="520"/>
    </row>
    <row r="264" ht="11.25" customHeight="1">
      <c r="A264" s="517"/>
      <c r="B264" s="521"/>
      <c r="C264" s="522"/>
      <c r="D264" s="503"/>
      <c r="E264" s="504"/>
      <c r="F264" s="504"/>
      <c r="G264" s="504"/>
      <c r="H264" s="504"/>
      <c r="I264" s="504"/>
      <c r="J264" s="504"/>
      <c r="K264" s="504"/>
      <c r="L264" s="504"/>
      <c r="M264" s="504"/>
      <c r="N264" s="504"/>
      <c r="O264" s="504"/>
      <c r="P264" s="504"/>
      <c r="Q264" s="504"/>
      <c r="R264" s="504"/>
      <c r="S264" s="504"/>
      <c r="T264" s="504"/>
      <c r="U264" s="504"/>
      <c r="V264" s="504"/>
      <c r="W264" s="504"/>
      <c r="X264" s="504"/>
      <c r="Y264" s="504"/>
      <c r="Z264" s="523"/>
      <c r="AA264" s="523"/>
      <c r="AB264" s="520"/>
      <c r="AC264" s="520"/>
      <c r="AD264" s="520"/>
    </row>
    <row r="265" ht="11.25" customHeight="1">
      <c r="A265" s="517"/>
      <c r="B265" s="521"/>
      <c r="C265" s="522"/>
      <c r="D265" s="503"/>
      <c r="E265" s="504"/>
      <c r="F265" s="504"/>
      <c r="G265" s="504"/>
      <c r="H265" s="504"/>
      <c r="I265" s="504"/>
      <c r="J265" s="504"/>
      <c r="K265" s="504"/>
      <c r="L265" s="504"/>
      <c r="M265" s="504"/>
      <c r="N265" s="504"/>
      <c r="O265" s="504"/>
      <c r="P265" s="504"/>
      <c r="Q265" s="504"/>
      <c r="R265" s="504"/>
      <c r="S265" s="504"/>
      <c r="T265" s="504"/>
      <c r="U265" s="504"/>
      <c r="V265" s="504"/>
      <c r="W265" s="504"/>
      <c r="X265" s="504"/>
      <c r="Y265" s="504"/>
      <c r="Z265" s="523"/>
      <c r="AA265" s="523"/>
      <c r="AB265" s="520"/>
      <c r="AC265" s="520"/>
      <c r="AD265" s="520"/>
    </row>
    <row r="266" ht="11.25" customHeight="1">
      <c r="A266" s="517"/>
      <c r="B266" s="521"/>
      <c r="C266" s="522"/>
      <c r="D266" s="503"/>
      <c r="E266" s="504"/>
      <c r="F266" s="504"/>
      <c r="G266" s="504"/>
      <c r="H266" s="504"/>
      <c r="I266" s="504"/>
      <c r="J266" s="504"/>
      <c r="K266" s="504"/>
      <c r="L266" s="504"/>
      <c r="M266" s="504"/>
      <c r="N266" s="504"/>
      <c r="O266" s="504"/>
      <c r="P266" s="504"/>
      <c r="Q266" s="504"/>
      <c r="R266" s="504"/>
      <c r="S266" s="504"/>
      <c r="T266" s="504"/>
      <c r="U266" s="504"/>
      <c r="V266" s="504"/>
      <c r="W266" s="504"/>
      <c r="X266" s="504"/>
      <c r="Y266" s="504"/>
      <c r="Z266" s="523"/>
      <c r="AA266" s="523"/>
      <c r="AB266" s="520"/>
      <c r="AC266" s="520"/>
      <c r="AD266" s="520"/>
    </row>
    <row r="267" ht="11.25" customHeight="1">
      <c r="A267" s="517"/>
      <c r="B267" s="521"/>
      <c r="C267" s="522"/>
      <c r="D267" s="503"/>
      <c r="E267" s="504"/>
      <c r="F267" s="504"/>
      <c r="G267" s="504"/>
      <c r="H267" s="504"/>
      <c r="I267" s="504"/>
      <c r="J267" s="504"/>
      <c r="K267" s="504"/>
      <c r="L267" s="504"/>
      <c r="M267" s="504"/>
      <c r="N267" s="504"/>
      <c r="O267" s="504"/>
      <c r="P267" s="504"/>
      <c r="Q267" s="504"/>
      <c r="R267" s="504"/>
      <c r="S267" s="504"/>
      <c r="T267" s="504"/>
      <c r="U267" s="504"/>
      <c r="V267" s="504"/>
      <c r="W267" s="504"/>
      <c r="X267" s="504"/>
      <c r="Y267" s="504"/>
      <c r="Z267" s="523"/>
      <c r="AA267" s="523"/>
      <c r="AB267" s="520"/>
      <c r="AC267" s="520"/>
      <c r="AD267" s="520"/>
    </row>
    <row r="268" ht="11.25" customHeight="1">
      <c r="A268" s="517"/>
      <c r="B268" s="521"/>
      <c r="C268" s="522"/>
      <c r="D268" s="503"/>
      <c r="E268" s="504"/>
      <c r="F268" s="504"/>
      <c r="G268" s="504"/>
      <c r="H268" s="504"/>
      <c r="I268" s="504"/>
      <c r="J268" s="504"/>
      <c r="K268" s="504"/>
      <c r="L268" s="504"/>
      <c r="M268" s="504"/>
      <c r="N268" s="504"/>
      <c r="O268" s="504"/>
      <c r="P268" s="504"/>
      <c r="Q268" s="504"/>
      <c r="R268" s="504"/>
      <c r="S268" s="504"/>
      <c r="T268" s="504"/>
      <c r="U268" s="504"/>
      <c r="V268" s="504"/>
      <c r="W268" s="504"/>
      <c r="X268" s="504"/>
      <c r="Y268" s="504"/>
      <c r="Z268" s="523"/>
      <c r="AA268" s="523"/>
      <c r="AB268" s="520"/>
      <c r="AC268" s="520"/>
      <c r="AD268" s="520"/>
    </row>
    <row r="269" ht="11.25" customHeight="1">
      <c r="A269" s="517"/>
      <c r="B269" s="521"/>
      <c r="C269" s="522"/>
      <c r="D269" s="503"/>
      <c r="E269" s="504"/>
      <c r="F269" s="504"/>
      <c r="G269" s="504"/>
      <c r="H269" s="504"/>
      <c r="I269" s="504"/>
      <c r="J269" s="504"/>
      <c r="K269" s="504"/>
      <c r="L269" s="504"/>
      <c r="M269" s="504"/>
      <c r="N269" s="504"/>
      <c r="O269" s="504"/>
      <c r="P269" s="504"/>
      <c r="Q269" s="504"/>
      <c r="R269" s="504"/>
      <c r="S269" s="504"/>
      <c r="T269" s="504"/>
      <c r="U269" s="504"/>
      <c r="V269" s="504"/>
      <c r="W269" s="504"/>
      <c r="X269" s="504"/>
      <c r="Y269" s="504"/>
      <c r="Z269" s="523"/>
      <c r="AA269" s="523"/>
      <c r="AB269" s="520"/>
      <c r="AC269" s="520"/>
      <c r="AD269" s="520"/>
    </row>
    <row r="270" ht="11.25" customHeight="1">
      <c r="A270" s="517"/>
      <c r="B270" s="521"/>
      <c r="C270" s="522"/>
      <c r="D270" s="503"/>
      <c r="E270" s="504"/>
      <c r="F270" s="504"/>
      <c r="G270" s="504"/>
      <c r="H270" s="504"/>
      <c r="I270" s="504"/>
      <c r="J270" s="504"/>
      <c r="K270" s="504"/>
      <c r="L270" s="504"/>
      <c r="M270" s="504"/>
      <c r="N270" s="504"/>
      <c r="O270" s="504"/>
      <c r="P270" s="504"/>
      <c r="Q270" s="504"/>
      <c r="R270" s="504"/>
      <c r="S270" s="504"/>
      <c r="T270" s="504"/>
      <c r="U270" s="504"/>
      <c r="V270" s="504"/>
      <c r="W270" s="504"/>
      <c r="X270" s="504"/>
      <c r="Y270" s="504"/>
      <c r="Z270" s="523"/>
      <c r="AA270" s="523"/>
      <c r="AB270" s="520"/>
      <c r="AC270" s="520"/>
      <c r="AD270" s="520"/>
    </row>
    <row r="271" ht="11.25" customHeight="1">
      <c r="A271" s="517"/>
      <c r="B271" s="521"/>
      <c r="C271" s="522"/>
      <c r="D271" s="503"/>
      <c r="E271" s="504"/>
      <c r="F271" s="504"/>
      <c r="G271" s="504"/>
      <c r="H271" s="504"/>
      <c r="I271" s="504"/>
      <c r="J271" s="504"/>
      <c r="K271" s="504"/>
      <c r="L271" s="504"/>
      <c r="M271" s="504"/>
      <c r="N271" s="504"/>
      <c r="O271" s="504"/>
      <c r="P271" s="504"/>
      <c r="Q271" s="504"/>
      <c r="R271" s="504"/>
      <c r="S271" s="504"/>
      <c r="T271" s="504"/>
      <c r="U271" s="504"/>
      <c r="V271" s="504"/>
      <c r="W271" s="504"/>
      <c r="X271" s="504"/>
      <c r="Y271" s="504"/>
      <c r="Z271" s="523"/>
      <c r="AA271" s="523"/>
      <c r="AB271" s="520"/>
      <c r="AC271" s="520"/>
      <c r="AD271" s="520"/>
    </row>
    <row r="272" ht="11.25" customHeight="1">
      <c r="A272" s="517"/>
      <c r="B272" s="521"/>
      <c r="C272" s="522"/>
      <c r="D272" s="503"/>
      <c r="E272" s="504"/>
      <c r="F272" s="504"/>
      <c r="G272" s="504"/>
      <c r="H272" s="504"/>
      <c r="I272" s="504"/>
      <c r="J272" s="504"/>
      <c r="K272" s="504"/>
      <c r="L272" s="504"/>
      <c r="M272" s="504"/>
      <c r="N272" s="504"/>
      <c r="O272" s="504"/>
      <c r="P272" s="504"/>
      <c r="Q272" s="504"/>
      <c r="R272" s="504"/>
      <c r="S272" s="504"/>
      <c r="T272" s="504"/>
      <c r="U272" s="504"/>
      <c r="V272" s="504"/>
      <c r="W272" s="504"/>
      <c r="X272" s="504"/>
      <c r="Y272" s="504"/>
      <c r="Z272" s="523"/>
      <c r="AA272" s="523"/>
      <c r="AB272" s="520"/>
      <c r="AC272" s="520"/>
      <c r="AD272" s="520"/>
    </row>
    <row r="273" ht="11.25" customHeight="1">
      <c r="A273" s="517"/>
      <c r="B273" s="521"/>
      <c r="C273" s="522"/>
      <c r="D273" s="503"/>
      <c r="E273" s="504"/>
      <c r="F273" s="504"/>
      <c r="G273" s="504"/>
      <c r="H273" s="504"/>
      <c r="I273" s="504"/>
      <c r="J273" s="504"/>
      <c r="K273" s="504"/>
      <c r="L273" s="504"/>
      <c r="M273" s="504"/>
      <c r="N273" s="504"/>
      <c r="O273" s="504"/>
      <c r="P273" s="504"/>
      <c r="Q273" s="504"/>
      <c r="R273" s="504"/>
      <c r="S273" s="504"/>
      <c r="T273" s="504"/>
      <c r="U273" s="504"/>
      <c r="V273" s="504"/>
      <c r="W273" s="504"/>
      <c r="X273" s="504"/>
      <c r="Y273" s="504"/>
      <c r="Z273" s="523"/>
      <c r="AA273" s="523"/>
      <c r="AB273" s="520"/>
      <c r="AC273" s="520"/>
      <c r="AD273" s="520"/>
    </row>
    <row r="274" ht="11.25" customHeight="1">
      <c r="A274" s="517"/>
      <c r="B274" s="521"/>
      <c r="C274" s="522"/>
      <c r="D274" s="503"/>
      <c r="E274" s="504"/>
      <c r="F274" s="504"/>
      <c r="G274" s="504"/>
      <c r="H274" s="504"/>
      <c r="I274" s="504"/>
      <c r="J274" s="504"/>
      <c r="K274" s="504"/>
      <c r="L274" s="504"/>
      <c r="M274" s="504"/>
      <c r="N274" s="504"/>
      <c r="O274" s="504"/>
      <c r="P274" s="504"/>
      <c r="Q274" s="504"/>
      <c r="R274" s="504"/>
      <c r="S274" s="504"/>
      <c r="T274" s="504"/>
      <c r="U274" s="504"/>
      <c r="V274" s="504"/>
      <c r="W274" s="504"/>
      <c r="X274" s="504"/>
      <c r="Y274" s="504"/>
      <c r="Z274" s="523"/>
      <c r="AA274" s="523"/>
      <c r="AB274" s="520"/>
      <c r="AC274" s="520"/>
      <c r="AD274" s="520"/>
    </row>
    <row r="275" ht="11.25" customHeight="1">
      <c r="A275" s="517"/>
      <c r="B275" s="521"/>
      <c r="C275" s="522"/>
      <c r="D275" s="503"/>
      <c r="E275" s="504"/>
      <c r="F275" s="504"/>
      <c r="G275" s="504"/>
      <c r="H275" s="504"/>
      <c r="I275" s="504"/>
      <c r="J275" s="504"/>
      <c r="K275" s="504"/>
      <c r="L275" s="504"/>
      <c r="M275" s="504"/>
      <c r="N275" s="504"/>
      <c r="O275" s="504"/>
      <c r="P275" s="504"/>
      <c r="Q275" s="504"/>
      <c r="R275" s="504"/>
      <c r="S275" s="504"/>
      <c r="T275" s="504"/>
      <c r="U275" s="504"/>
      <c r="V275" s="504"/>
      <c r="W275" s="504"/>
      <c r="X275" s="504"/>
      <c r="Y275" s="504"/>
      <c r="Z275" s="523"/>
      <c r="AA275" s="523"/>
      <c r="AB275" s="520"/>
      <c r="AC275" s="520"/>
      <c r="AD275" s="520"/>
    </row>
    <row r="276" ht="11.25" customHeight="1">
      <c r="A276" s="517"/>
      <c r="B276" s="521"/>
      <c r="C276" s="522"/>
      <c r="D276" s="503"/>
      <c r="E276" s="504"/>
      <c r="F276" s="504"/>
      <c r="G276" s="504"/>
      <c r="H276" s="504"/>
      <c r="I276" s="504"/>
      <c r="J276" s="504"/>
      <c r="K276" s="504"/>
      <c r="L276" s="504"/>
      <c r="M276" s="504"/>
      <c r="N276" s="504"/>
      <c r="O276" s="504"/>
      <c r="P276" s="504"/>
      <c r="Q276" s="504"/>
      <c r="R276" s="504"/>
      <c r="S276" s="504"/>
      <c r="T276" s="504"/>
      <c r="U276" s="504"/>
      <c r="V276" s="504"/>
      <c r="W276" s="504"/>
      <c r="X276" s="504"/>
      <c r="Y276" s="504"/>
      <c r="Z276" s="523"/>
      <c r="AA276" s="523"/>
      <c r="AB276" s="520"/>
      <c r="AC276" s="520"/>
      <c r="AD276" s="520"/>
    </row>
    <row r="277" ht="11.25" customHeight="1">
      <c r="A277" s="517"/>
      <c r="B277" s="521"/>
      <c r="C277" s="522"/>
      <c r="D277" s="503"/>
      <c r="E277" s="504"/>
      <c r="F277" s="504"/>
      <c r="G277" s="504"/>
      <c r="H277" s="504"/>
      <c r="I277" s="504"/>
      <c r="J277" s="504"/>
      <c r="K277" s="504"/>
      <c r="L277" s="504"/>
      <c r="M277" s="504"/>
      <c r="N277" s="504"/>
      <c r="O277" s="504"/>
      <c r="P277" s="504"/>
      <c r="Q277" s="504"/>
      <c r="R277" s="504"/>
      <c r="S277" s="504"/>
      <c r="T277" s="504"/>
      <c r="U277" s="504"/>
      <c r="V277" s="504"/>
      <c r="W277" s="504"/>
      <c r="X277" s="504"/>
      <c r="Y277" s="504"/>
      <c r="Z277" s="523"/>
      <c r="AA277" s="523"/>
      <c r="AB277" s="520"/>
      <c r="AC277" s="520"/>
      <c r="AD277" s="520"/>
    </row>
    <row r="278" ht="11.25" customHeight="1">
      <c r="A278" s="517"/>
      <c r="B278" s="521"/>
      <c r="C278" s="522"/>
      <c r="D278" s="503"/>
      <c r="E278" s="504"/>
      <c r="F278" s="504"/>
      <c r="G278" s="504"/>
      <c r="H278" s="504"/>
      <c r="I278" s="504"/>
      <c r="J278" s="504"/>
      <c r="K278" s="504"/>
      <c r="L278" s="504"/>
      <c r="M278" s="504"/>
      <c r="N278" s="504"/>
      <c r="O278" s="504"/>
      <c r="P278" s="504"/>
      <c r="Q278" s="504"/>
      <c r="R278" s="504"/>
      <c r="S278" s="504"/>
      <c r="T278" s="504"/>
      <c r="U278" s="504"/>
      <c r="V278" s="504"/>
      <c r="W278" s="504"/>
      <c r="X278" s="504"/>
      <c r="Y278" s="504"/>
      <c r="Z278" s="523"/>
      <c r="AA278" s="523"/>
      <c r="AB278" s="520"/>
      <c r="AC278" s="520"/>
      <c r="AD278" s="520"/>
    </row>
    <row r="279" ht="11.25" customHeight="1">
      <c r="A279" s="517"/>
      <c r="B279" s="521"/>
      <c r="C279" s="522"/>
      <c r="D279" s="503"/>
      <c r="E279" s="504"/>
      <c r="F279" s="504"/>
      <c r="G279" s="504"/>
      <c r="H279" s="504"/>
      <c r="I279" s="504"/>
      <c r="J279" s="504"/>
      <c r="K279" s="504"/>
      <c r="L279" s="504"/>
      <c r="M279" s="504"/>
      <c r="N279" s="504"/>
      <c r="O279" s="504"/>
      <c r="P279" s="504"/>
      <c r="Q279" s="504"/>
      <c r="R279" s="504"/>
      <c r="S279" s="504"/>
      <c r="T279" s="504"/>
      <c r="U279" s="504"/>
      <c r="V279" s="504"/>
      <c r="W279" s="504"/>
      <c r="X279" s="504"/>
      <c r="Y279" s="504"/>
      <c r="Z279" s="523"/>
      <c r="AA279" s="523"/>
      <c r="AB279" s="520"/>
      <c r="AC279" s="520"/>
      <c r="AD279" s="520"/>
    </row>
    <row r="280" ht="11.25" customHeight="1">
      <c r="A280" s="517"/>
      <c r="B280" s="521"/>
      <c r="C280" s="522"/>
      <c r="D280" s="503"/>
      <c r="E280" s="504"/>
      <c r="F280" s="504"/>
      <c r="G280" s="504"/>
      <c r="H280" s="504"/>
      <c r="I280" s="504"/>
      <c r="J280" s="504"/>
      <c r="K280" s="504"/>
      <c r="L280" s="504"/>
      <c r="M280" s="504"/>
      <c r="N280" s="504"/>
      <c r="O280" s="504"/>
      <c r="P280" s="504"/>
      <c r="Q280" s="504"/>
      <c r="R280" s="504"/>
      <c r="S280" s="504"/>
      <c r="T280" s="504"/>
      <c r="U280" s="504"/>
      <c r="V280" s="504"/>
      <c r="W280" s="504"/>
      <c r="X280" s="504"/>
      <c r="Y280" s="504"/>
      <c r="Z280" s="523"/>
      <c r="AA280" s="523"/>
      <c r="AB280" s="520"/>
      <c r="AC280" s="520"/>
      <c r="AD280" s="520"/>
    </row>
    <row r="281" ht="11.25" customHeight="1">
      <c r="A281" s="517"/>
      <c r="B281" s="521"/>
      <c r="C281" s="522"/>
      <c r="D281" s="503"/>
      <c r="E281" s="504"/>
      <c r="F281" s="504"/>
      <c r="G281" s="504"/>
      <c r="H281" s="504"/>
      <c r="I281" s="504"/>
      <c r="J281" s="504"/>
      <c r="K281" s="504"/>
      <c r="L281" s="504"/>
      <c r="M281" s="504"/>
      <c r="N281" s="504"/>
      <c r="O281" s="504"/>
      <c r="P281" s="504"/>
      <c r="Q281" s="504"/>
      <c r="R281" s="504"/>
      <c r="S281" s="504"/>
      <c r="T281" s="504"/>
      <c r="U281" s="504"/>
      <c r="V281" s="504"/>
      <c r="W281" s="504"/>
      <c r="X281" s="504"/>
      <c r="Y281" s="504"/>
      <c r="Z281" s="523"/>
      <c r="AA281" s="523"/>
      <c r="AB281" s="520"/>
      <c r="AC281" s="520"/>
      <c r="AD281" s="520"/>
    </row>
    <row r="282" ht="11.25" customHeight="1">
      <c r="A282" s="517"/>
      <c r="B282" s="521"/>
      <c r="C282" s="522"/>
      <c r="D282" s="503"/>
      <c r="E282" s="504"/>
      <c r="F282" s="504"/>
      <c r="G282" s="504"/>
      <c r="H282" s="504"/>
      <c r="I282" s="504"/>
      <c r="J282" s="504"/>
      <c r="K282" s="504"/>
      <c r="L282" s="504"/>
      <c r="M282" s="504"/>
      <c r="N282" s="504"/>
      <c r="O282" s="504"/>
      <c r="P282" s="504"/>
      <c r="Q282" s="504"/>
      <c r="R282" s="504"/>
      <c r="S282" s="504"/>
      <c r="T282" s="504"/>
      <c r="U282" s="504"/>
      <c r="V282" s="504"/>
      <c r="W282" s="504"/>
      <c r="X282" s="504"/>
      <c r="Y282" s="504"/>
      <c r="Z282" s="523"/>
      <c r="AA282" s="523"/>
      <c r="AB282" s="520"/>
      <c r="AC282" s="520"/>
      <c r="AD282" s="520"/>
    </row>
    <row r="283" ht="11.25" customHeight="1">
      <c r="A283" s="517"/>
      <c r="B283" s="521"/>
      <c r="C283" s="522"/>
      <c r="D283" s="503"/>
      <c r="E283" s="504"/>
      <c r="F283" s="504"/>
      <c r="G283" s="504"/>
      <c r="H283" s="504"/>
      <c r="I283" s="504"/>
      <c r="J283" s="504"/>
      <c r="K283" s="504"/>
      <c r="L283" s="504"/>
      <c r="M283" s="504"/>
      <c r="N283" s="504"/>
      <c r="O283" s="504"/>
      <c r="P283" s="504"/>
      <c r="Q283" s="504"/>
      <c r="R283" s="504"/>
      <c r="S283" s="504"/>
      <c r="T283" s="504"/>
      <c r="U283" s="504"/>
      <c r="V283" s="504"/>
      <c r="W283" s="504"/>
      <c r="X283" s="504"/>
      <c r="Y283" s="504"/>
      <c r="Z283" s="523"/>
      <c r="AA283" s="523"/>
      <c r="AB283" s="520"/>
      <c r="AC283" s="520"/>
      <c r="AD283" s="520"/>
    </row>
    <row r="284" ht="11.25" customHeight="1">
      <c r="A284" s="517"/>
      <c r="B284" s="521"/>
      <c r="C284" s="522"/>
      <c r="D284" s="503"/>
      <c r="E284" s="504"/>
      <c r="F284" s="504"/>
      <c r="G284" s="504"/>
      <c r="H284" s="504"/>
      <c r="I284" s="504"/>
      <c r="J284" s="504"/>
      <c r="K284" s="504"/>
      <c r="L284" s="504"/>
      <c r="M284" s="504"/>
      <c r="N284" s="504"/>
      <c r="O284" s="504"/>
      <c r="P284" s="504"/>
      <c r="Q284" s="504"/>
      <c r="R284" s="504"/>
      <c r="S284" s="504"/>
      <c r="T284" s="504"/>
      <c r="U284" s="504"/>
      <c r="V284" s="504"/>
      <c r="W284" s="504"/>
      <c r="X284" s="504"/>
      <c r="Y284" s="504"/>
      <c r="Z284" s="523"/>
      <c r="AA284" s="523"/>
      <c r="AB284" s="520"/>
      <c r="AC284" s="520"/>
      <c r="AD284" s="520"/>
    </row>
    <row r="285" ht="11.25" customHeight="1">
      <c r="A285" s="517"/>
      <c r="B285" s="521"/>
      <c r="C285" s="522"/>
      <c r="D285" s="503"/>
      <c r="E285" s="504"/>
      <c r="F285" s="504"/>
      <c r="G285" s="504"/>
      <c r="H285" s="504"/>
      <c r="I285" s="504"/>
      <c r="J285" s="504"/>
      <c r="K285" s="504"/>
      <c r="L285" s="504"/>
      <c r="M285" s="504"/>
      <c r="N285" s="504"/>
      <c r="O285" s="504"/>
      <c r="P285" s="504"/>
      <c r="Q285" s="504"/>
      <c r="R285" s="504"/>
      <c r="S285" s="504"/>
      <c r="T285" s="504"/>
      <c r="U285" s="504"/>
      <c r="V285" s="504"/>
      <c r="W285" s="504"/>
      <c r="X285" s="504"/>
      <c r="Y285" s="504"/>
      <c r="Z285" s="523"/>
      <c r="AA285" s="523"/>
      <c r="AB285" s="520"/>
      <c r="AC285" s="520"/>
      <c r="AD285" s="520"/>
    </row>
    <row r="286" ht="11.25" customHeight="1">
      <c r="A286" s="517"/>
      <c r="B286" s="521"/>
      <c r="C286" s="522"/>
      <c r="D286" s="503"/>
      <c r="E286" s="504"/>
      <c r="F286" s="504"/>
      <c r="G286" s="504"/>
      <c r="H286" s="504"/>
      <c r="I286" s="504"/>
      <c r="J286" s="504"/>
      <c r="K286" s="504"/>
      <c r="L286" s="504"/>
      <c r="M286" s="504"/>
      <c r="N286" s="504"/>
      <c r="O286" s="504"/>
      <c r="P286" s="504"/>
      <c r="Q286" s="504"/>
      <c r="R286" s="504"/>
      <c r="S286" s="504"/>
      <c r="T286" s="504"/>
      <c r="U286" s="504"/>
      <c r="V286" s="504"/>
      <c r="W286" s="504"/>
      <c r="X286" s="504"/>
      <c r="Y286" s="504"/>
      <c r="Z286" s="523"/>
      <c r="AA286" s="523"/>
      <c r="AB286" s="520"/>
      <c r="AC286" s="520"/>
      <c r="AD286" s="520"/>
    </row>
    <row r="287" ht="11.25" customHeight="1">
      <c r="A287" s="517"/>
      <c r="B287" s="521"/>
      <c r="C287" s="522"/>
      <c r="D287" s="503"/>
      <c r="E287" s="504"/>
      <c r="F287" s="504"/>
      <c r="G287" s="504"/>
      <c r="H287" s="504"/>
      <c r="I287" s="504"/>
      <c r="J287" s="504"/>
      <c r="K287" s="504"/>
      <c r="L287" s="504"/>
      <c r="M287" s="504"/>
      <c r="N287" s="504"/>
      <c r="O287" s="504"/>
      <c r="P287" s="504"/>
      <c r="Q287" s="504"/>
      <c r="R287" s="504"/>
      <c r="S287" s="504"/>
      <c r="T287" s="504"/>
      <c r="U287" s="504"/>
      <c r="V287" s="504"/>
      <c r="W287" s="504"/>
      <c r="X287" s="504"/>
      <c r="Y287" s="504"/>
      <c r="Z287" s="523"/>
      <c r="AA287" s="523"/>
      <c r="AB287" s="520"/>
      <c r="AC287" s="520"/>
      <c r="AD287" s="520"/>
    </row>
    <row r="288" ht="11.25" customHeight="1">
      <c r="A288" s="517"/>
      <c r="B288" s="521"/>
      <c r="C288" s="522"/>
      <c r="D288" s="503"/>
      <c r="E288" s="504"/>
      <c r="F288" s="504"/>
      <c r="G288" s="504"/>
      <c r="H288" s="504"/>
      <c r="I288" s="504"/>
      <c r="J288" s="504"/>
      <c r="K288" s="504"/>
      <c r="L288" s="504"/>
      <c r="M288" s="504"/>
      <c r="N288" s="504"/>
      <c r="O288" s="504"/>
      <c r="P288" s="504"/>
      <c r="Q288" s="504"/>
      <c r="R288" s="504"/>
      <c r="S288" s="504"/>
      <c r="T288" s="504"/>
      <c r="U288" s="504"/>
      <c r="V288" s="504"/>
      <c r="W288" s="504"/>
      <c r="X288" s="504"/>
      <c r="Y288" s="504"/>
      <c r="Z288" s="523"/>
      <c r="AA288" s="523"/>
      <c r="AB288" s="520"/>
      <c r="AC288" s="520"/>
      <c r="AD288" s="520"/>
    </row>
    <row r="289" ht="11.25" customHeight="1">
      <c r="A289" s="517"/>
      <c r="B289" s="521"/>
      <c r="C289" s="522"/>
      <c r="D289" s="503"/>
      <c r="E289" s="504"/>
      <c r="F289" s="504"/>
      <c r="G289" s="504"/>
      <c r="H289" s="504"/>
      <c r="I289" s="504"/>
      <c r="J289" s="504"/>
      <c r="K289" s="504"/>
      <c r="L289" s="504"/>
      <c r="M289" s="504"/>
      <c r="N289" s="504"/>
      <c r="O289" s="504"/>
      <c r="P289" s="504"/>
      <c r="Q289" s="504"/>
      <c r="R289" s="504"/>
      <c r="S289" s="504"/>
      <c r="T289" s="504"/>
      <c r="U289" s="504"/>
      <c r="V289" s="504"/>
      <c r="W289" s="504"/>
      <c r="X289" s="504"/>
      <c r="Y289" s="504"/>
      <c r="Z289" s="523"/>
      <c r="AA289" s="523"/>
      <c r="AB289" s="520"/>
      <c r="AC289" s="520"/>
      <c r="AD289" s="520"/>
    </row>
    <row r="290" ht="11.25" customHeight="1">
      <c r="A290" s="517"/>
      <c r="B290" s="521"/>
      <c r="C290" s="522"/>
      <c r="D290" s="503"/>
      <c r="E290" s="504"/>
      <c r="F290" s="504"/>
      <c r="G290" s="504"/>
      <c r="H290" s="504"/>
      <c r="I290" s="504"/>
      <c r="J290" s="504"/>
      <c r="K290" s="504"/>
      <c r="L290" s="504"/>
      <c r="M290" s="504"/>
      <c r="N290" s="504"/>
      <c r="O290" s="504"/>
      <c r="P290" s="504"/>
      <c r="Q290" s="504"/>
      <c r="R290" s="504"/>
      <c r="S290" s="504"/>
      <c r="T290" s="504"/>
      <c r="U290" s="504"/>
      <c r="V290" s="504"/>
      <c r="W290" s="504"/>
      <c r="X290" s="504"/>
      <c r="Y290" s="504"/>
      <c r="Z290" s="523"/>
      <c r="AA290" s="523"/>
      <c r="AB290" s="520"/>
      <c r="AC290" s="520"/>
      <c r="AD290" s="520"/>
    </row>
    <row r="291" ht="11.25" customHeight="1">
      <c r="A291" s="517"/>
      <c r="B291" s="521"/>
      <c r="C291" s="522"/>
      <c r="D291" s="503"/>
      <c r="E291" s="504"/>
      <c r="F291" s="504"/>
      <c r="G291" s="504"/>
      <c r="H291" s="504"/>
      <c r="I291" s="504"/>
      <c r="J291" s="504"/>
      <c r="K291" s="504"/>
      <c r="L291" s="504"/>
      <c r="M291" s="504"/>
      <c r="N291" s="504"/>
      <c r="O291" s="504"/>
      <c r="P291" s="504"/>
      <c r="Q291" s="504"/>
      <c r="R291" s="504"/>
      <c r="S291" s="504"/>
      <c r="T291" s="504"/>
      <c r="U291" s="504"/>
      <c r="V291" s="504"/>
      <c r="W291" s="504"/>
      <c r="X291" s="504"/>
      <c r="Y291" s="504"/>
      <c r="Z291" s="523"/>
      <c r="AA291" s="523"/>
      <c r="AB291" s="520"/>
      <c r="AC291" s="520"/>
      <c r="AD291" s="520"/>
    </row>
    <row r="292" ht="11.25" customHeight="1">
      <c r="A292" s="517"/>
      <c r="B292" s="521"/>
      <c r="C292" s="522"/>
      <c r="D292" s="503"/>
      <c r="E292" s="504"/>
      <c r="F292" s="504"/>
      <c r="G292" s="504"/>
      <c r="H292" s="504"/>
      <c r="I292" s="504"/>
      <c r="J292" s="504"/>
      <c r="K292" s="504"/>
      <c r="L292" s="504"/>
      <c r="M292" s="504"/>
      <c r="N292" s="504"/>
      <c r="O292" s="504"/>
      <c r="P292" s="504"/>
      <c r="Q292" s="504"/>
      <c r="R292" s="504"/>
      <c r="S292" s="504"/>
      <c r="T292" s="504"/>
      <c r="U292" s="504"/>
      <c r="V292" s="504"/>
      <c r="W292" s="504"/>
      <c r="X292" s="504"/>
      <c r="Y292" s="504"/>
      <c r="Z292" s="523"/>
      <c r="AA292" s="523"/>
      <c r="AB292" s="520"/>
      <c r="AC292" s="520"/>
      <c r="AD292" s="520"/>
    </row>
    <row r="293" ht="11.25" customHeight="1">
      <c r="A293" s="517"/>
      <c r="B293" s="521"/>
      <c r="C293" s="522"/>
      <c r="D293" s="503"/>
      <c r="E293" s="504"/>
      <c r="F293" s="504"/>
      <c r="G293" s="504"/>
      <c r="H293" s="504"/>
      <c r="I293" s="504"/>
      <c r="J293" s="504"/>
      <c r="K293" s="504"/>
      <c r="L293" s="504"/>
      <c r="M293" s="504"/>
      <c r="N293" s="504"/>
      <c r="O293" s="504"/>
      <c r="P293" s="504"/>
      <c r="Q293" s="504"/>
      <c r="R293" s="504"/>
      <c r="S293" s="504"/>
      <c r="T293" s="504"/>
      <c r="U293" s="504"/>
      <c r="V293" s="504"/>
      <c r="W293" s="504"/>
      <c r="X293" s="504"/>
      <c r="Y293" s="504"/>
      <c r="Z293" s="523"/>
      <c r="AA293" s="523"/>
      <c r="AB293" s="520"/>
      <c r="AC293" s="520"/>
      <c r="AD293" s="520"/>
    </row>
    <row r="294" ht="11.25" customHeight="1">
      <c r="A294" s="517"/>
      <c r="B294" s="521"/>
      <c r="C294" s="522"/>
      <c r="D294" s="503"/>
      <c r="E294" s="504"/>
      <c r="F294" s="504"/>
      <c r="G294" s="504"/>
      <c r="H294" s="504"/>
      <c r="I294" s="504"/>
      <c r="J294" s="504"/>
      <c r="K294" s="504"/>
      <c r="L294" s="504"/>
      <c r="M294" s="504"/>
      <c r="N294" s="504"/>
      <c r="O294" s="504"/>
      <c r="P294" s="504"/>
      <c r="Q294" s="504"/>
      <c r="R294" s="504"/>
      <c r="S294" s="504"/>
      <c r="T294" s="504"/>
      <c r="U294" s="504"/>
      <c r="V294" s="504"/>
      <c r="W294" s="504"/>
      <c r="X294" s="504"/>
      <c r="Y294" s="504"/>
      <c r="Z294" s="523"/>
      <c r="AA294" s="523"/>
      <c r="AB294" s="520"/>
      <c r="AC294" s="520"/>
      <c r="AD294" s="520"/>
    </row>
    <row r="295" ht="11.25" customHeight="1">
      <c r="A295" s="517"/>
      <c r="B295" s="521"/>
      <c r="C295" s="522"/>
      <c r="D295" s="503"/>
      <c r="E295" s="504"/>
      <c r="F295" s="504"/>
      <c r="G295" s="504"/>
      <c r="H295" s="504"/>
      <c r="I295" s="504"/>
      <c r="J295" s="504"/>
      <c r="K295" s="504"/>
      <c r="L295" s="504"/>
      <c r="M295" s="504"/>
      <c r="N295" s="504"/>
      <c r="O295" s="504"/>
      <c r="P295" s="504"/>
      <c r="Q295" s="504"/>
      <c r="R295" s="504"/>
      <c r="S295" s="504"/>
      <c r="T295" s="504"/>
      <c r="U295" s="504"/>
      <c r="V295" s="504"/>
      <c r="W295" s="504"/>
      <c r="X295" s="504"/>
      <c r="Y295" s="504"/>
      <c r="Z295" s="523"/>
      <c r="AA295" s="523"/>
      <c r="AB295" s="520"/>
      <c r="AC295" s="520"/>
      <c r="AD295" s="520"/>
    </row>
    <row r="296" ht="11.25" customHeight="1">
      <c r="A296" s="517"/>
      <c r="B296" s="521"/>
      <c r="C296" s="522"/>
      <c r="D296" s="503"/>
      <c r="E296" s="504"/>
      <c r="F296" s="504"/>
      <c r="G296" s="504"/>
      <c r="H296" s="504"/>
      <c r="I296" s="504"/>
      <c r="J296" s="504"/>
      <c r="K296" s="504"/>
      <c r="L296" s="504"/>
      <c r="M296" s="504"/>
      <c r="N296" s="504"/>
      <c r="O296" s="504"/>
      <c r="P296" s="504"/>
      <c r="Q296" s="504"/>
      <c r="R296" s="504"/>
      <c r="S296" s="504"/>
      <c r="T296" s="504"/>
      <c r="U296" s="504"/>
      <c r="V296" s="504"/>
      <c r="W296" s="504"/>
      <c r="X296" s="504"/>
      <c r="Y296" s="504"/>
      <c r="Z296" s="523"/>
      <c r="AA296" s="523"/>
      <c r="AB296" s="520"/>
      <c r="AC296" s="520"/>
      <c r="AD296" s="520"/>
    </row>
    <row r="297" ht="11.25" customHeight="1">
      <c r="A297" s="517"/>
      <c r="B297" s="521"/>
      <c r="C297" s="522"/>
      <c r="D297" s="503"/>
      <c r="E297" s="504"/>
      <c r="F297" s="504"/>
      <c r="G297" s="504"/>
      <c r="H297" s="504"/>
      <c r="I297" s="504"/>
      <c r="J297" s="504"/>
      <c r="K297" s="504"/>
      <c r="L297" s="504"/>
      <c r="M297" s="504"/>
      <c r="N297" s="504"/>
      <c r="O297" s="504"/>
      <c r="P297" s="504"/>
      <c r="Q297" s="504"/>
      <c r="R297" s="504"/>
      <c r="S297" s="504"/>
      <c r="T297" s="504"/>
      <c r="U297" s="504"/>
      <c r="V297" s="504"/>
      <c r="W297" s="504"/>
      <c r="X297" s="504"/>
      <c r="Y297" s="504"/>
      <c r="Z297" s="523"/>
      <c r="AA297" s="523"/>
      <c r="AB297" s="520"/>
      <c r="AC297" s="520"/>
      <c r="AD297" s="520"/>
    </row>
    <row r="298" ht="11.25" customHeight="1">
      <c r="A298" s="517"/>
      <c r="B298" s="521"/>
      <c r="C298" s="522"/>
      <c r="D298" s="503"/>
      <c r="E298" s="504"/>
      <c r="F298" s="504"/>
      <c r="G298" s="504"/>
      <c r="H298" s="504"/>
      <c r="I298" s="504"/>
      <c r="J298" s="504"/>
      <c r="K298" s="504"/>
      <c r="L298" s="504"/>
      <c r="M298" s="504"/>
      <c r="N298" s="504"/>
      <c r="O298" s="504"/>
      <c r="P298" s="504"/>
      <c r="Q298" s="504"/>
      <c r="R298" s="504"/>
      <c r="S298" s="504"/>
      <c r="T298" s="504"/>
      <c r="U298" s="504"/>
      <c r="V298" s="504"/>
      <c r="W298" s="504"/>
      <c r="X298" s="504"/>
      <c r="Y298" s="504"/>
      <c r="Z298" s="523"/>
      <c r="AA298" s="523"/>
      <c r="AB298" s="520"/>
      <c r="AC298" s="520"/>
      <c r="AD298" s="520"/>
    </row>
    <row r="299" ht="11.25" customHeight="1">
      <c r="A299" s="517"/>
      <c r="B299" s="521"/>
      <c r="C299" s="522"/>
      <c r="D299" s="503"/>
      <c r="E299" s="504"/>
      <c r="F299" s="504"/>
      <c r="G299" s="504"/>
      <c r="H299" s="504"/>
      <c r="I299" s="504"/>
      <c r="J299" s="504"/>
      <c r="K299" s="504"/>
      <c r="L299" s="504"/>
      <c r="M299" s="504"/>
      <c r="N299" s="504"/>
      <c r="O299" s="504"/>
      <c r="P299" s="504"/>
      <c r="Q299" s="504"/>
      <c r="R299" s="504"/>
      <c r="S299" s="504"/>
      <c r="T299" s="504"/>
      <c r="U299" s="504"/>
      <c r="V299" s="504"/>
      <c r="W299" s="504"/>
      <c r="X299" s="504"/>
      <c r="Y299" s="504"/>
      <c r="Z299" s="523"/>
      <c r="AA299" s="523"/>
      <c r="AB299" s="520"/>
      <c r="AC299" s="520"/>
      <c r="AD299" s="520"/>
    </row>
    <row r="300" ht="11.25" customHeight="1">
      <c r="A300" s="517"/>
      <c r="B300" s="521"/>
      <c r="C300" s="522"/>
      <c r="D300" s="503"/>
      <c r="E300" s="504"/>
      <c r="F300" s="504"/>
      <c r="G300" s="504"/>
      <c r="H300" s="504"/>
      <c r="I300" s="504"/>
      <c r="J300" s="504"/>
      <c r="K300" s="504"/>
      <c r="L300" s="504"/>
      <c r="M300" s="504"/>
      <c r="N300" s="504"/>
      <c r="O300" s="504"/>
      <c r="P300" s="504"/>
      <c r="Q300" s="504"/>
      <c r="R300" s="504"/>
      <c r="S300" s="504"/>
      <c r="T300" s="504"/>
      <c r="U300" s="504"/>
      <c r="V300" s="504"/>
      <c r="W300" s="504"/>
      <c r="X300" s="504"/>
      <c r="Y300" s="504"/>
      <c r="Z300" s="523"/>
      <c r="AA300" s="523"/>
      <c r="AB300" s="520"/>
      <c r="AC300" s="520"/>
      <c r="AD300" s="520"/>
    </row>
    <row r="301" ht="11.25" customHeight="1">
      <c r="A301" s="517"/>
      <c r="B301" s="521"/>
      <c r="C301" s="522"/>
      <c r="D301" s="503"/>
      <c r="E301" s="504"/>
      <c r="F301" s="504"/>
      <c r="G301" s="504"/>
      <c r="H301" s="504"/>
      <c r="I301" s="504"/>
      <c r="J301" s="504"/>
      <c r="K301" s="504"/>
      <c r="L301" s="504"/>
      <c r="M301" s="504"/>
      <c r="N301" s="504"/>
      <c r="O301" s="504"/>
      <c r="P301" s="504"/>
      <c r="Q301" s="504"/>
      <c r="R301" s="504"/>
      <c r="S301" s="504"/>
      <c r="T301" s="504"/>
      <c r="U301" s="504"/>
      <c r="V301" s="504"/>
      <c r="W301" s="504"/>
      <c r="X301" s="504"/>
      <c r="Y301" s="504"/>
      <c r="Z301" s="523"/>
      <c r="AA301" s="523"/>
      <c r="AB301" s="520"/>
      <c r="AC301" s="520"/>
      <c r="AD301" s="520"/>
    </row>
    <row r="302" ht="11.25" customHeight="1">
      <c r="A302" s="517"/>
      <c r="B302" s="521"/>
      <c r="C302" s="522"/>
      <c r="D302" s="503"/>
      <c r="E302" s="504"/>
      <c r="F302" s="504"/>
      <c r="G302" s="504"/>
      <c r="H302" s="504"/>
      <c r="I302" s="504"/>
      <c r="J302" s="504"/>
      <c r="K302" s="504"/>
      <c r="L302" s="504"/>
      <c r="M302" s="504"/>
      <c r="N302" s="504"/>
      <c r="O302" s="504"/>
      <c r="P302" s="504"/>
      <c r="Q302" s="504"/>
      <c r="R302" s="504"/>
      <c r="S302" s="504"/>
      <c r="T302" s="504"/>
      <c r="U302" s="504"/>
      <c r="V302" s="504"/>
      <c r="W302" s="504"/>
      <c r="X302" s="504"/>
      <c r="Y302" s="504"/>
      <c r="Z302" s="523"/>
      <c r="AA302" s="523"/>
      <c r="AB302" s="520"/>
      <c r="AC302" s="520"/>
      <c r="AD302" s="520"/>
    </row>
    <row r="303" ht="11.25" customHeight="1">
      <c r="A303" s="517"/>
      <c r="B303" s="521"/>
      <c r="C303" s="522"/>
      <c r="D303" s="503"/>
      <c r="E303" s="504"/>
      <c r="F303" s="504"/>
      <c r="G303" s="504"/>
      <c r="H303" s="504"/>
      <c r="I303" s="504"/>
      <c r="J303" s="504"/>
      <c r="K303" s="504"/>
      <c r="L303" s="504"/>
      <c r="M303" s="504"/>
      <c r="N303" s="504"/>
      <c r="O303" s="504"/>
      <c r="P303" s="504"/>
      <c r="Q303" s="504"/>
      <c r="R303" s="504"/>
      <c r="S303" s="504"/>
      <c r="T303" s="504"/>
      <c r="U303" s="504"/>
      <c r="V303" s="504"/>
      <c r="W303" s="504"/>
      <c r="X303" s="504"/>
      <c r="Y303" s="504"/>
      <c r="Z303" s="523"/>
      <c r="AA303" s="523"/>
      <c r="AB303" s="520"/>
      <c r="AC303" s="520"/>
      <c r="AD303" s="520"/>
    </row>
    <row r="304" ht="11.25" customHeight="1">
      <c r="A304" s="517"/>
      <c r="B304" s="521"/>
      <c r="C304" s="522"/>
      <c r="D304" s="503"/>
      <c r="E304" s="504"/>
      <c r="F304" s="504"/>
      <c r="G304" s="504"/>
      <c r="H304" s="504"/>
      <c r="I304" s="504"/>
      <c r="J304" s="504"/>
      <c r="K304" s="504"/>
      <c r="L304" s="504"/>
      <c r="M304" s="504"/>
      <c r="N304" s="504"/>
      <c r="O304" s="504"/>
      <c r="P304" s="504"/>
      <c r="Q304" s="504"/>
      <c r="R304" s="504"/>
      <c r="S304" s="504"/>
      <c r="T304" s="504"/>
      <c r="U304" s="504"/>
      <c r="V304" s="504"/>
      <c r="W304" s="504"/>
      <c r="X304" s="504"/>
      <c r="Y304" s="504"/>
      <c r="Z304" s="523"/>
      <c r="AA304" s="523"/>
      <c r="AB304" s="520"/>
      <c r="AC304" s="520"/>
      <c r="AD304" s="520"/>
    </row>
    <row r="305" ht="11.25" customHeight="1">
      <c r="A305" s="517"/>
      <c r="B305" s="521"/>
      <c r="C305" s="522"/>
      <c r="D305" s="503"/>
      <c r="E305" s="504"/>
      <c r="F305" s="504"/>
      <c r="G305" s="504"/>
      <c r="H305" s="504"/>
      <c r="I305" s="504"/>
      <c r="J305" s="504"/>
      <c r="K305" s="504"/>
      <c r="L305" s="504"/>
      <c r="M305" s="504"/>
      <c r="N305" s="504"/>
      <c r="O305" s="504"/>
      <c r="P305" s="504"/>
      <c r="Q305" s="504"/>
      <c r="R305" s="504"/>
      <c r="S305" s="504"/>
      <c r="T305" s="504"/>
      <c r="U305" s="504"/>
      <c r="V305" s="504"/>
      <c r="W305" s="504"/>
      <c r="X305" s="504"/>
      <c r="Y305" s="504"/>
      <c r="Z305" s="523"/>
      <c r="AA305" s="523"/>
      <c r="AB305" s="520"/>
      <c r="AC305" s="520"/>
      <c r="AD305" s="520"/>
    </row>
    <row r="306" ht="11.25" customHeight="1">
      <c r="A306" s="517"/>
      <c r="B306" s="521"/>
      <c r="C306" s="522"/>
      <c r="D306" s="503"/>
      <c r="E306" s="504"/>
      <c r="F306" s="504"/>
      <c r="G306" s="504"/>
      <c r="H306" s="504"/>
      <c r="I306" s="504"/>
      <c r="J306" s="504"/>
      <c r="K306" s="504"/>
      <c r="L306" s="504"/>
      <c r="M306" s="504"/>
      <c r="N306" s="504"/>
      <c r="O306" s="504"/>
      <c r="P306" s="504"/>
      <c r="Q306" s="504"/>
      <c r="R306" s="504"/>
      <c r="S306" s="504"/>
      <c r="T306" s="504"/>
      <c r="U306" s="504"/>
      <c r="V306" s="504"/>
      <c r="W306" s="504"/>
      <c r="X306" s="504"/>
      <c r="Y306" s="504"/>
      <c r="Z306" s="523"/>
      <c r="AA306" s="523"/>
      <c r="AB306" s="520"/>
      <c r="AC306" s="520"/>
      <c r="AD306" s="520"/>
    </row>
    <row r="307" ht="11.25" customHeight="1">
      <c r="A307" s="517"/>
      <c r="B307" s="521"/>
      <c r="C307" s="522"/>
      <c r="D307" s="503"/>
      <c r="E307" s="504"/>
      <c r="F307" s="504"/>
      <c r="G307" s="504"/>
      <c r="H307" s="504"/>
      <c r="I307" s="504"/>
      <c r="J307" s="504"/>
      <c r="K307" s="504"/>
      <c r="L307" s="504"/>
      <c r="M307" s="504"/>
      <c r="N307" s="504"/>
      <c r="O307" s="504"/>
      <c r="P307" s="504"/>
      <c r="Q307" s="504"/>
      <c r="R307" s="504"/>
      <c r="S307" s="504"/>
      <c r="T307" s="504"/>
      <c r="U307" s="504"/>
      <c r="V307" s="504"/>
      <c r="W307" s="504"/>
      <c r="X307" s="504"/>
      <c r="Y307" s="504"/>
      <c r="Z307" s="523"/>
      <c r="AA307" s="523"/>
      <c r="AB307" s="520"/>
      <c r="AC307" s="520"/>
      <c r="AD307" s="520"/>
    </row>
    <row r="308" ht="11.25" customHeight="1">
      <c r="A308" s="517"/>
      <c r="B308" s="521"/>
      <c r="C308" s="522"/>
      <c r="D308" s="503"/>
      <c r="E308" s="504"/>
      <c r="F308" s="504"/>
      <c r="G308" s="504"/>
      <c r="H308" s="504"/>
      <c r="I308" s="504"/>
      <c r="J308" s="504"/>
      <c r="K308" s="504"/>
      <c r="L308" s="504"/>
      <c r="M308" s="504"/>
      <c r="N308" s="504"/>
      <c r="O308" s="504"/>
      <c r="P308" s="504"/>
      <c r="Q308" s="504"/>
      <c r="R308" s="504"/>
      <c r="S308" s="504"/>
      <c r="T308" s="504"/>
      <c r="U308" s="504"/>
      <c r="V308" s="504"/>
      <c r="W308" s="504"/>
      <c r="X308" s="504"/>
      <c r="Y308" s="504"/>
      <c r="Z308" s="523"/>
      <c r="AA308" s="523"/>
      <c r="AB308" s="520"/>
      <c r="AC308" s="520"/>
      <c r="AD308" s="520"/>
    </row>
    <row r="309" ht="11.25" customHeight="1">
      <c r="A309" s="517"/>
      <c r="B309" s="521"/>
      <c r="C309" s="522"/>
      <c r="D309" s="503"/>
      <c r="E309" s="504"/>
      <c r="F309" s="504"/>
      <c r="G309" s="504"/>
      <c r="H309" s="504"/>
      <c r="I309" s="504"/>
      <c r="J309" s="504"/>
      <c r="K309" s="504"/>
      <c r="L309" s="504"/>
      <c r="M309" s="504"/>
      <c r="N309" s="504"/>
      <c r="O309" s="504"/>
      <c r="P309" s="504"/>
      <c r="Q309" s="504"/>
      <c r="R309" s="504"/>
      <c r="S309" s="504"/>
      <c r="T309" s="504"/>
      <c r="U309" s="504"/>
      <c r="V309" s="504"/>
      <c r="W309" s="504"/>
      <c r="X309" s="504"/>
      <c r="Y309" s="504"/>
      <c r="Z309" s="523"/>
      <c r="AA309" s="523"/>
      <c r="AB309" s="520"/>
      <c r="AC309" s="520"/>
      <c r="AD309" s="520"/>
    </row>
    <row r="310" ht="11.25" customHeight="1">
      <c r="A310" s="517"/>
      <c r="B310" s="521"/>
      <c r="C310" s="522"/>
      <c r="D310" s="503"/>
      <c r="E310" s="504"/>
      <c r="F310" s="504"/>
      <c r="G310" s="504"/>
      <c r="H310" s="504"/>
      <c r="I310" s="504"/>
      <c r="J310" s="504"/>
      <c r="K310" s="504"/>
      <c r="L310" s="504"/>
      <c r="M310" s="504"/>
      <c r="N310" s="504"/>
      <c r="O310" s="504"/>
      <c r="P310" s="504"/>
      <c r="Q310" s="504"/>
      <c r="R310" s="504"/>
      <c r="S310" s="504"/>
      <c r="T310" s="504"/>
      <c r="U310" s="504"/>
      <c r="V310" s="504"/>
      <c r="W310" s="504"/>
      <c r="X310" s="504"/>
      <c r="Y310" s="504"/>
      <c r="Z310" s="523"/>
      <c r="AA310" s="523"/>
      <c r="AB310" s="520"/>
      <c r="AC310" s="520"/>
      <c r="AD310" s="520"/>
    </row>
    <row r="311" ht="11.25" customHeight="1">
      <c r="A311" s="517"/>
      <c r="B311" s="521"/>
      <c r="C311" s="522"/>
      <c r="D311" s="503"/>
      <c r="E311" s="504"/>
      <c r="F311" s="504"/>
      <c r="G311" s="504"/>
      <c r="H311" s="504"/>
      <c r="I311" s="504"/>
      <c r="J311" s="504"/>
      <c r="K311" s="504"/>
      <c r="L311" s="504"/>
      <c r="M311" s="504"/>
      <c r="N311" s="504"/>
      <c r="O311" s="504"/>
      <c r="P311" s="504"/>
      <c r="Q311" s="504"/>
      <c r="R311" s="504"/>
      <c r="S311" s="504"/>
      <c r="T311" s="504"/>
      <c r="U311" s="504"/>
      <c r="V311" s="504"/>
      <c r="W311" s="504"/>
      <c r="X311" s="504"/>
      <c r="Y311" s="504"/>
      <c r="Z311" s="523"/>
      <c r="AA311" s="523"/>
      <c r="AB311" s="520"/>
      <c r="AC311" s="520"/>
      <c r="AD311" s="520"/>
    </row>
    <row r="312" ht="11.25" customHeight="1">
      <c r="A312" s="517"/>
      <c r="B312" s="521"/>
      <c r="C312" s="522"/>
      <c r="D312" s="503"/>
      <c r="E312" s="504"/>
      <c r="F312" s="504"/>
      <c r="G312" s="504"/>
      <c r="H312" s="504"/>
      <c r="I312" s="504"/>
      <c r="J312" s="504"/>
      <c r="K312" s="504"/>
      <c r="L312" s="504"/>
      <c r="M312" s="504"/>
      <c r="N312" s="504"/>
      <c r="O312" s="504"/>
      <c r="P312" s="504"/>
      <c r="Q312" s="504"/>
      <c r="R312" s="504"/>
      <c r="S312" s="504"/>
      <c r="T312" s="504"/>
      <c r="U312" s="504"/>
      <c r="V312" s="504"/>
      <c r="W312" s="504"/>
      <c r="X312" s="504"/>
      <c r="Y312" s="504"/>
      <c r="Z312" s="523"/>
      <c r="AA312" s="523"/>
      <c r="AB312" s="520"/>
      <c r="AC312" s="520"/>
      <c r="AD312" s="520"/>
    </row>
    <row r="313" ht="11.25" customHeight="1">
      <c r="A313" s="517"/>
      <c r="B313" s="521"/>
      <c r="C313" s="522"/>
      <c r="D313" s="503"/>
      <c r="E313" s="504"/>
      <c r="F313" s="504"/>
      <c r="G313" s="504"/>
      <c r="H313" s="504"/>
      <c r="I313" s="504"/>
      <c r="J313" s="504"/>
      <c r="K313" s="504"/>
      <c r="L313" s="504"/>
      <c r="M313" s="504"/>
      <c r="N313" s="504"/>
      <c r="O313" s="504"/>
      <c r="P313" s="504"/>
      <c r="Q313" s="504"/>
      <c r="R313" s="504"/>
      <c r="S313" s="504"/>
      <c r="T313" s="504"/>
      <c r="U313" s="504"/>
      <c r="V313" s="504"/>
      <c r="W313" s="504"/>
      <c r="X313" s="504"/>
      <c r="Y313" s="504"/>
      <c r="Z313" s="523"/>
      <c r="AA313" s="523"/>
      <c r="AB313" s="520"/>
      <c r="AC313" s="520"/>
      <c r="AD313" s="520"/>
    </row>
    <row r="314" ht="11.25" customHeight="1">
      <c r="A314" s="517"/>
      <c r="B314" s="521"/>
      <c r="C314" s="522"/>
      <c r="D314" s="503"/>
      <c r="E314" s="504"/>
      <c r="F314" s="504"/>
      <c r="G314" s="504"/>
      <c r="H314" s="504"/>
      <c r="I314" s="504"/>
      <c r="J314" s="504"/>
      <c r="K314" s="504"/>
      <c r="L314" s="504"/>
      <c r="M314" s="504"/>
      <c r="N314" s="504"/>
      <c r="O314" s="504"/>
      <c r="P314" s="504"/>
      <c r="Q314" s="504"/>
      <c r="R314" s="504"/>
      <c r="S314" s="504"/>
      <c r="T314" s="504"/>
      <c r="U314" s="504"/>
      <c r="V314" s="504"/>
      <c r="W314" s="504"/>
      <c r="X314" s="504"/>
      <c r="Y314" s="504"/>
      <c r="Z314" s="523"/>
      <c r="AA314" s="523"/>
      <c r="AB314" s="520"/>
      <c r="AC314" s="520"/>
      <c r="AD314" s="520"/>
    </row>
    <row r="315" ht="11.25" customHeight="1">
      <c r="A315" s="517"/>
      <c r="B315" s="521"/>
      <c r="C315" s="522"/>
      <c r="D315" s="503"/>
      <c r="E315" s="504"/>
      <c r="F315" s="504"/>
      <c r="G315" s="504"/>
      <c r="H315" s="504"/>
      <c r="I315" s="504"/>
      <c r="J315" s="504"/>
      <c r="K315" s="504"/>
      <c r="L315" s="504"/>
      <c r="M315" s="504"/>
      <c r="N315" s="504"/>
      <c r="O315" s="504"/>
      <c r="P315" s="504"/>
      <c r="Q315" s="504"/>
      <c r="R315" s="504"/>
      <c r="S315" s="504"/>
      <c r="T315" s="504"/>
      <c r="U315" s="504"/>
      <c r="V315" s="504"/>
      <c r="W315" s="504"/>
      <c r="X315" s="504"/>
      <c r="Y315" s="504"/>
      <c r="Z315" s="523"/>
      <c r="AA315" s="523"/>
      <c r="AB315" s="520"/>
      <c r="AC315" s="520"/>
      <c r="AD315" s="520"/>
    </row>
    <row r="316" ht="11.25" customHeight="1">
      <c r="A316" s="517"/>
      <c r="B316" s="521"/>
      <c r="C316" s="522"/>
      <c r="D316" s="503"/>
      <c r="E316" s="504"/>
      <c r="F316" s="504"/>
      <c r="G316" s="504"/>
      <c r="H316" s="504"/>
      <c r="I316" s="504"/>
      <c r="J316" s="504"/>
      <c r="K316" s="504"/>
      <c r="L316" s="504"/>
      <c r="M316" s="504"/>
      <c r="N316" s="504"/>
      <c r="O316" s="504"/>
      <c r="P316" s="504"/>
      <c r="Q316" s="504"/>
      <c r="R316" s="504"/>
      <c r="S316" s="504"/>
      <c r="T316" s="504"/>
      <c r="U316" s="504"/>
      <c r="V316" s="504"/>
      <c r="W316" s="504"/>
      <c r="X316" s="504"/>
      <c r="Y316" s="504"/>
      <c r="Z316" s="523"/>
      <c r="AA316" s="523"/>
      <c r="AB316" s="520"/>
      <c r="AC316" s="520"/>
      <c r="AD316" s="520"/>
    </row>
    <row r="317" ht="11.25" customHeight="1">
      <c r="A317" s="517"/>
      <c r="B317" s="521"/>
      <c r="C317" s="522"/>
      <c r="D317" s="503"/>
      <c r="E317" s="504"/>
      <c r="F317" s="504"/>
      <c r="G317" s="504"/>
      <c r="H317" s="504"/>
      <c r="I317" s="504"/>
      <c r="J317" s="504"/>
      <c r="K317" s="504"/>
      <c r="L317" s="504"/>
      <c r="M317" s="504"/>
      <c r="N317" s="504"/>
      <c r="O317" s="504"/>
      <c r="P317" s="504"/>
      <c r="Q317" s="504"/>
      <c r="R317" s="504"/>
      <c r="S317" s="504"/>
      <c r="T317" s="504"/>
      <c r="U317" s="504"/>
      <c r="V317" s="504"/>
      <c r="W317" s="504"/>
      <c r="X317" s="504"/>
      <c r="Y317" s="504"/>
      <c r="Z317" s="523"/>
      <c r="AA317" s="523"/>
      <c r="AB317" s="520"/>
      <c r="AC317" s="520"/>
      <c r="AD317" s="520"/>
    </row>
    <row r="318" ht="11.25" customHeight="1">
      <c r="A318" s="517"/>
      <c r="B318" s="521"/>
      <c r="C318" s="522"/>
      <c r="D318" s="503"/>
      <c r="E318" s="504"/>
      <c r="F318" s="504"/>
      <c r="G318" s="504"/>
      <c r="H318" s="504"/>
      <c r="I318" s="504"/>
      <c r="J318" s="504"/>
      <c r="K318" s="504"/>
      <c r="L318" s="504"/>
      <c r="M318" s="504"/>
      <c r="N318" s="504"/>
      <c r="O318" s="504"/>
      <c r="P318" s="504"/>
      <c r="Q318" s="504"/>
      <c r="R318" s="504"/>
      <c r="S318" s="504"/>
      <c r="T318" s="504"/>
      <c r="U318" s="504"/>
      <c r="V318" s="504"/>
      <c r="W318" s="504"/>
      <c r="X318" s="504"/>
      <c r="Y318" s="504"/>
      <c r="Z318" s="523"/>
      <c r="AA318" s="523"/>
      <c r="AB318" s="520"/>
      <c r="AC318" s="520"/>
      <c r="AD318" s="520"/>
    </row>
    <row r="319" ht="11.25" customHeight="1">
      <c r="A319" s="517"/>
      <c r="B319" s="521"/>
      <c r="C319" s="522"/>
      <c r="D319" s="503"/>
      <c r="E319" s="504"/>
      <c r="F319" s="504"/>
      <c r="G319" s="504"/>
      <c r="H319" s="504"/>
      <c r="I319" s="504"/>
      <c r="J319" s="504"/>
      <c r="K319" s="504"/>
      <c r="L319" s="504"/>
      <c r="M319" s="504"/>
      <c r="N319" s="504"/>
      <c r="O319" s="504"/>
      <c r="P319" s="504"/>
      <c r="Q319" s="504"/>
      <c r="R319" s="504"/>
      <c r="S319" s="504"/>
      <c r="T319" s="504"/>
      <c r="U319" s="504"/>
      <c r="V319" s="504"/>
      <c r="W319" s="504"/>
      <c r="X319" s="504"/>
      <c r="Y319" s="504"/>
      <c r="Z319" s="523"/>
      <c r="AA319" s="523"/>
      <c r="AB319" s="520"/>
      <c r="AC319" s="520"/>
      <c r="AD319" s="520"/>
    </row>
    <row r="320" ht="11.25" customHeight="1">
      <c r="A320" s="517"/>
      <c r="B320" s="521"/>
      <c r="C320" s="522"/>
      <c r="D320" s="503"/>
      <c r="E320" s="504"/>
      <c r="F320" s="504"/>
      <c r="G320" s="504"/>
      <c r="H320" s="504"/>
      <c r="I320" s="504"/>
      <c r="J320" s="504"/>
      <c r="K320" s="504"/>
      <c r="L320" s="504"/>
      <c r="M320" s="504"/>
      <c r="N320" s="504"/>
      <c r="O320" s="504"/>
      <c r="P320" s="504"/>
      <c r="Q320" s="504"/>
      <c r="R320" s="504"/>
      <c r="S320" s="504"/>
      <c r="T320" s="504"/>
      <c r="U320" s="504"/>
      <c r="V320" s="504"/>
      <c r="W320" s="504"/>
      <c r="X320" s="504"/>
      <c r="Y320" s="504"/>
      <c r="Z320" s="523"/>
      <c r="AA320" s="523"/>
      <c r="AB320" s="520"/>
      <c r="AC320" s="520"/>
      <c r="AD320" s="520"/>
    </row>
    <row r="321" ht="11.25" customHeight="1">
      <c r="A321" s="517"/>
      <c r="B321" s="521"/>
      <c r="C321" s="522"/>
      <c r="D321" s="503"/>
      <c r="E321" s="504"/>
      <c r="F321" s="504"/>
      <c r="G321" s="504"/>
      <c r="H321" s="504"/>
      <c r="I321" s="504"/>
      <c r="J321" s="504"/>
      <c r="K321" s="504"/>
      <c r="L321" s="504"/>
      <c r="M321" s="504"/>
      <c r="N321" s="504"/>
      <c r="O321" s="504"/>
      <c r="P321" s="504"/>
      <c r="Q321" s="504"/>
      <c r="R321" s="504"/>
      <c r="S321" s="504"/>
      <c r="T321" s="504"/>
      <c r="U321" s="504"/>
      <c r="V321" s="504"/>
      <c r="W321" s="504"/>
      <c r="X321" s="504"/>
      <c r="Y321" s="504"/>
      <c r="Z321" s="523"/>
      <c r="AA321" s="523"/>
      <c r="AB321" s="520"/>
      <c r="AC321" s="520"/>
      <c r="AD321" s="520"/>
    </row>
    <row r="322" ht="11.25" customHeight="1">
      <c r="A322" s="517"/>
      <c r="B322" s="521"/>
      <c r="C322" s="522"/>
      <c r="D322" s="503"/>
      <c r="E322" s="504"/>
      <c r="F322" s="504"/>
      <c r="G322" s="504"/>
      <c r="H322" s="504"/>
      <c r="I322" s="504"/>
      <c r="J322" s="504"/>
      <c r="K322" s="504"/>
      <c r="L322" s="504"/>
      <c r="M322" s="504"/>
      <c r="N322" s="504"/>
      <c r="O322" s="504"/>
      <c r="P322" s="504"/>
      <c r="Q322" s="504"/>
      <c r="R322" s="504"/>
      <c r="S322" s="504"/>
      <c r="T322" s="504"/>
      <c r="U322" s="504"/>
      <c r="V322" s="504"/>
      <c r="W322" s="504"/>
      <c r="X322" s="504"/>
      <c r="Y322" s="504"/>
      <c r="Z322" s="523"/>
      <c r="AA322" s="523"/>
      <c r="AB322" s="520"/>
      <c r="AC322" s="520"/>
      <c r="AD322" s="520"/>
    </row>
    <row r="323" ht="11.25" customHeight="1">
      <c r="A323" s="517"/>
      <c r="B323" s="521"/>
      <c r="C323" s="522"/>
      <c r="D323" s="503"/>
      <c r="E323" s="504"/>
      <c r="F323" s="504"/>
      <c r="G323" s="504"/>
      <c r="H323" s="504"/>
      <c r="I323" s="504"/>
      <c r="J323" s="504"/>
      <c r="K323" s="504"/>
      <c r="L323" s="504"/>
      <c r="M323" s="504"/>
      <c r="N323" s="504"/>
      <c r="O323" s="504"/>
      <c r="P323" s="504"/>
      <c r="Q323" s="504"/>
      <c r="R323" s="504"/>
      <c r="S323" s="504"/>
      <c r="T323" s="504"/>
      <c r="U323" s="504"/>
      <c r="V323" s="504"/>
      <c r="W323" s="504"/>
      <c r="X323" s="504"/>
      <c r="Y323" s="504"/>
      <c r="Z323" s="523"/>
      <c r="AA323" s="523"/>
      <c r="AB323" s="520"/>
      <c r="AC323" s="520"/>
      <c r="AD323" s="520"/>
    </row>
    <row r="324" ht="11.25" customHeight="1">
      <c r="A324" s="517"/>
      <c r="B324" s="521"/>
      <c r="C324" s="522"/>
      <c r="D324" s="503"/>
      <c r="E324" s="504"/>
      <c r="F324" s="504"/>
      <c r="G324" s="504"/>
      <c r="H324" s="504"/>
      <c r="I324" s="504"/>
      <c r="J324" s="504"/>
      <c r="K324" s="504"/>
      <c r="L324" s="504"/>
      <c r="M324" s="504"/>
      <c r="N324" s="504"/>
      <c r="O324" s="504"/>
      <c r="P324" s="504"/>
      <c r="Q324" s="504"/>
      <c r="R324" s="504"/>
      <c r="S324" s="504"/>
      <c r="T324" s="504"/>
      <c r="U324" s="504"/>
      <c r="V324" s="504"/>
      <c r="W324" s="504"/>
      <c r="X324" s="504"/>
      <c r="Y324" s="504"/>
      <c r="Z324" s="523"/>
      <c r="AA324" s="523"/>
      <c r="AB324" s="520"/>
      <c r="AC324" s="520"/>
      <c r="AD324" s="520"/>
    </row>
    <row r="325" ht="11.25" customHeight="1">
      <c r="A325" s="517"/>
      <c r="B325" s="521"/>
      <c r="C325" s="522"/>
      <c r="D325" s="503"/>
      <c r="E325" s="504"/>
      <c r="F325" s="504"/>
      <c r="G325" s="504"/>
      <c r="H325" s="504"/>
      <c r="I325" s="504"/>
      <c r="J325" s="504"/>
      <c r="K325" s="504"/>
      <c r="L325" s="504"/>
      <c r="M325" s="504"/>
      <c r="N325" s="504"/>
      <c r="O325" s="504"/>
      <c r="P325" s="504"/>
      <c r="Q325" s="504"/>
      <c r="R325" s="504"/>
      <c r="S325" s="504"/>
      <c r="T325" s="504"/>
      <c r="U325" s="504"/>
      <c r="V325" s="504"/>
      <c r="W325" s="504"/>
      <c r="X325" s="504"/>
      <c r="Y325" s="504"/>
      <c r="Z325" s="523"/>
      <c r="AA325" s="523"/>
      <c r="AB325" s="520"/>
      <c r="AC325" s="520"/>
      <c r="AD325" s="520"/>
    </row>
    <row r="326" ht="11.25" customHeight="1">
      <c r="A326" s="517"/>
      <c r="B326" s="521"/>
      <c r="C326" s="522"/>
      <c r="D326" s="503"/>
      <c r="E326" s="504"/>
      <c r="F326" s="504"/>
      <c r="G326" s="504"/>
      <c r="H326" s="504"/>
      <c r="I326" s="504"/>
      <c r="J326" s="504"/>
      <c r="K326" s="504"/>
      <c r="L326" s="504"/>
      <c r="M326" s="504"/>
      <c r="N326" s="504"/>
      <c r="O326" s="504"/>
      <c r="P326" s="504"/>
      <c r="Q326" s="504"/>
      <c r="R326" s="504"/>
      <c r="S326" s="504"/>
      <c r="T326" s="504"/>
      <c r="U326" s="504"/>
      <c r="V326" s="504"/>
      <c r="W326" s="504"/>
      <c r="X326" s="504"/>
      <c r="Y326" s="504"/>
      <c r="Z326" s="523"/>
      <c r="AA326" s="523"/>
      <c r="AB326" s="520"/>
      <c r="AC326" s="520"/>
      <c r="AD326" s="520"/>
    </row>
    <row r="327" ht="11.25" customHeight="1">
      <c r="A327" s="517"/>
      <c r="B327" s="521"/>
      <c r="C327" s="522"/>
      <c r="D327" s="503"/>
      <c r="E327" s="504"/>
      <c r="F327" s="504"/>
      <c r="G327" s="504"/>
      <c r="H327" s="504"/>
      <c r="I327" s="504"/>
      <c r="J327" s="504"/>
      <c r="K327" s="504"/>
      <c r="L327" s="504"/>
      <c r="M327" s="504"/>
      <c r="N327" s="504"/>
      <c r="O327" s="504"/>
      <c r="P327" s="504"/>
      <c r="Q327" s="504"/>
      <c r="R327" s="504"/>
      <c r="S327" s="504"/>
      <c r="T327" s="504"/>
      <c r="U327" s="504"/>
      <c r="V327" s="504"/>
      <c r="W327" s="504"/>
      <c r="X327" s="504"/>
      <c r="Y327" s="504"/>
      <c r="Z327" s="523"/>
      <c r="AA327" s="523"/>
      <c r="AB327" s="520"/>
      <c r="AC327" s="520"/>
      <c r="AD327" s="520"/>
    </row>
    <row r="328" ht="11.25" customHeight="1">
      <c r="A328" s="517"/>
      <c r="B328" s="521"/>
      <c r="C328" s="522"/>
      <c r="D328" s="503"/>
      <c r="E328" s="504"/>
      <c r="F328" s="504"/>
      <c r="G328" s="504"/>
      <c r="H328" s="504"/>
      <c r="I328" s="504"/>
      <c r="J328" s="504"/>
      <c r="K328" s="504"/>
      <c r="L328" s="504"/>
      <c r="M328" s="504"/>
      <c r="N328" s="504"/>
      <c r="O328" s="504"/>
      <c r="P328" s="504"/>
      <c r="Q328" s="504"/>
      <c r="R328" s="504"/>
      <c r="S328" s="504"/>
      <c r="T328" s="504"/>
      <c r="U328" s="504"/>
      <c r="V328" s="504"/>
      <c r="W328" s="504"/>
      <c r="X328" s="504"/>
      <c r="Y328" s="504"/>
      <c r="Z328" s="523"/>
      <c r="AA328" s="523"/>
      <c r="AB328" s="520"/>
      <c r="AC328" s="520"/>
      <c r="AD328" s="520"/>
    </row>
    <row r="329" ht="11.25" customHeight="1">
      <c r="A329" s="517"/>
      <c r="B329" s="521"/>
      <c r="C329" s="522"/>
      <c r="D329" s="503"/>
      <c r="E329" s="504"/>
      <c r="F329" s="504"/>
      <c r="G329" s="504"/>
      <c r="H329" s="504"/>
      <c r="I329" s="504"/>
      <c r="J329" s="504"/>
      <c r="K329" s="504"/>
      <c r="L329" s="504"/>
      <c r="M329" s="504"/>
      <c r="N329" s="504"/>
      <c r="O329" s="504"/>
      <c r="P329" s="504"/>
      <c r="Q329" s="504"/>
      <c r="R329" s="504"/>
      <c r="S329" s="504"/>
      <c r="T329" s="504"/>
      <c r="U329" s="504"/>
      <c r="V329" s="504"/>
      <c r="W329" s="504"/>
      <c r="X329" s="504"/>
      <c r="Y329" s="504"/>
      <c r="Z329" s="523"/>
      <c r="AA329" s="523"/>
      <c r="AB329" s="520"/>
      <c r="AC329" s="520"/>
      <c r="AD329" s="520"/>
    </row>
    <row r="330" ht="11.25" customHeight="1">
      <c r="A330" s="517"/>
      <c r="B330" s="521"/>
      <c r="C330" s="522"/>
      <c r="D330" s="503"/>
      <c r="E330" s="504"/>
      <c r="F330" s="504"/>
      <c r="G330" s="504"/>
      <c r="H330" s="504"/>
      <c r="I330" s="504"/>
      <c r="J330" s="504"/>
      <c r="K330" s="504"/>
      <c r="L330" s="504"/>
      <c r="M330" s="504"/>
      <c r="N330" s="504"/>
      <c r="O330" s="504"/>
      <c r="P330" s="504"/>
      <c r="Q330" s="504"/>
      <c r="R330" s="504"/>
      <c r="S330" s="504"/>
      <c r="T330" s="504"/>
      <c r="U330" s="504"/>
      <c r="V330" s="504"/>
      <c r="W330" s="504"/>
      <c r="X330" s="504"/>
      <c r="Y330" s="504"/>
      <c r="Z330" s="523"/>
      <c r="AA330" s="523"/>
      <c r="AB330" s="520"/>
      <c r="AC330" s="520"/>
      <c r="AD330" s="520"/>
    </row>
    <row r="331" ht="11.25" customHeight="1">
      <c r="A331" s="517"/>
      <c r="B331" s="521"/>
      <c r="C331" s="522"/>
      <c r="D331" s="503"/>
      <c r="E331" s="504"/>
      <c r="F331" s="504"/>
      <c r="G331" s="504"/>
      <c r="H331" s="504"/>
      <c r="I331" s="504"/>
      <c r="J331" s="504"/>
      <c r="K331" s="504"/>
      <c r="L331" s="504"/>
      <c r="M331" s="504"/>
      <c r="N331" s="504"/>
      <c r="O331" s="504"/>
      <c r="P331" s="504"/>
      <c r="Q331" s="504"/>
      <c r="R331" s="504"/>
      <c r="S331" s="504"/>
      <c r="T331" s="504"/>
      <c r="U331" s="504"/>
      <c r="V331" s="504"/>
      <c r="W331" s="504"/>
      <c r="X331" s="504"/>
      <c r="Y331" s="504"/>
      <c r="Z331" s="523"/>
      <c r="AA331" s="523"/>
      <c r="AB331" s="520"/>
      <c r="AC331" s="520"/>
      <c r="AD331" s="520"/>
    </row>
    <row r="332" ht="11.25" customHeight="1">
      <c r="A332" s="517"/>
      <c r="B332" s="521"/>
      <c r="C332" s="522"/>
      <c r="D332" s="503"/>
      <c r="E332" s="504"/>
      <c r="F332" s="504"/>
      <c r="G332" s="504"/>
      <c r="H332" s="504"/>
      <c r="I332" s="504"/>
      <c r="J332" s="504"/>
      <c r="K332" s="504"/>
      <c r="L332" s="504"/>
      <c r="M332" s="504"/>
      <c r="N332" s="504"/>
      <c r="O332" s="504"/>
      <c r="P332" s="504"/>
      <c r="Q332" s="504"/>
      <c r="R332" s="504"/>
      <c r="S332" s="504"/>
      <c r="T332" s="504"/>
      <c r="U332" s="504"/>
      <c r="V332" s="504"/>
      <c r="W332" s="504"/>
      <c r="X332" s="504"/>
      <c r="Y332" s="504"/>
      <c r="Z332" s="523"/>
      <c r="AA332" s="523"/>
      <c r="AB332" s="520"/>
      <c r="AC332" s="520"/>
      <c r="AD332" s="520"/>
    </row>
    <row r="333" ht="11.25" customHeight="1">
      <c r="A333" s="517"/>
      <c r="B333" s="521"/>
      <c r="C333" s="522"/>
      <c r="D333" s="503"/>
      <c r="E333" s="504"/>
      <c r="F333" s="504"/>
      <c r="G333" s="504"/>
      <c r="H333" s="504"/>
      <c r="I333" s="504"/>
      <c r="J333" s="504"/>
      <c r="K333" s="504"/>
      <c r="L333" s="504"/>
      <c r="M333" s="504"/>
      <c r="N333" s="504"/>
      <c r="O333" s="504"/>
      <c r="P333" s="504"/>
      <c r="Q333" s="504"/>
      <c r="R333" s="504"/>
      <c r="S333" s="504"/>
      <c r="T333" s="504"/>
      <c r="U333" s="504"/>
      <c r="V333" s="504"/>
      <c r="W333" s="504"/>
      <c r="X333" s="504"/>
      <c r="Y333" s="504"/>
      <c r="Z333" s="523"/>
      <c r="AA333" s="523"/>
      <c r="AB333" s="520"/>
      <c r="AC333" s="520"/>
      <c r="AD333" s="520"/>
    </row>
    <row r="334" ht="11.25" customHeight="1">
      <c r="A334" s="517"/>
      <c r="B334" s="521"/>
      <c r="C334" s="522"/>
      <c r="D334" s="503"/>
      <c r="E334" s="504"/>
      <c r="F334" s="504"/>
      <c r="G334" s="504"/>
      <c r="H334" s="504"/>
      <c r="I334" s="504"/>
      <c r="J334" s="504"/>
      <c r="K334" s="504"/>
      <c r="L334" s="504"/>
      <c r="M334" s="504"/>
      <c r="N334" s="504"/>
      <c r="O334" s="504"/>
      <c r="P334" s="504"/>
      <c r="Q334" s="504"/>
      <c r="R334" s="504"/>
      <c r="S334" s="504"/>
      <c r="T334" s="504"/>
      <c r="U334" s="504"/>
      <c r="V334" s="504"/>
      <c r="W334" s="504"/>
      <c r="X334" s="504"/>
      <c r="Y334" s="504"/>
      <c r="Z334" s="523"/>
      <c r="AA334" s="523"/>
      <c r="AB334" s="520"/>
      <c r="AC334" s="520"/>
      <c r="AD334" s="520"/>
    </row>
    <row r="335" ht="11.25" customHeight="1">
      <c r="A335" s="517"/>
      <c r="B335" s="521"/>
      <c r="C335" s="522"/>
      <c r="D335" s="503"/>
      <c r="E335" s="504"/>
      <c r="F335" s="504"/>
      <c r="G335" s="504"/>
      <c r="H335" s="504"/>
      <c r="I335" s="504"/>
      <c r="J335" s="504"/>
      <c r="K335" s="504"/>
      <c r="L335" s="504"/>
      <c r="M335" s="504"/>
      <c r="N335" s="504"/>
      <c r="O335" s="504"/>
      <c r="P335" s="504"/>
      <c r="Q335" s="504"/>
      <c r="R335" s="504"/>
      <c r="S335" s="504"/>
      <c r="T335" s="504"/>
      <c r="U335" s="504"/>
      <c r="V335" s="504"/>
      <c r="W335" s="504"/>
      <c r="X335" s="504"/>
      <c r="Y335" s="504"/>
      <c r="Z335" s="523"/>
      <c r="AA335" s="523"/>
      <c r="AB335" s="520"/>
      <c r="AC335" s="520"/>
      <c r="AD335" s="520"/>
    </row>
    <row r="336" ht="11.25" customHeight="1">
      <c r="A336" s="517"/>
      <c r="B336" s="521"/>
      <c r="C336" s="522"/>
      <c r="D336" s="503"/>
      <c r="E336" s="504"/>
      <c r="F336" s="504"/>
      <c r="G336" s="504"/>
      <c r="H336" s="504"/>
      <c r="I336" s="504"/>
      <c r="J336" s="504"/>
      <c r="K336" s="504"/>
      <c r="L336" s="504"/>
      <c r="M336" s="504"/>
      <c r="N336" s="504"/>
      <c r="O336" s="504"/>
      <c r="P336" s="504"/>
      <c r="Q336" s="504"/>
      <c r="R336" s="504"/>
      <c r="S336" s="504"/>
      <c r="T336" s="504"/>
      <c r="U336" s="504"/>
      <c r="V336" s="504"/>
      <c r="W336" s="504"/>
      <c r="X336" s="504"/>
      <c r="Y336" s="504"/>
      <c r="Z336" s="523"/>
      <c r="AA336" s="523"/>
      <c r="AB336" s="520"/>
      <c r="AC336" s="520"/>
      <c r="AD336" s="520"/>
    </row>
    <row r="337" ht="11.25" customHeight="1">
      <c r="A337" s="517"/>
      <c r="B337" s="521"/>
      <c r="C337" s="522"/>
      <c r="D337" s="503"/>
      <c r="E337" s="504"/>
      <c r="F337" s="504"/>
      <c r="G337" s="504"/>
      <c r="H337" s="504"/>
      <c r="I337" s="504"/>
      <c r="J337" s="504"/>
      <c r="K337" s="504"/>
      <c r="L337" s="504"/>
      <c r="M337" s="504"/>
      <c r="N337" s="504"/>
      <c r="O337" s="504"/>
      <c r="P337" s="504"/>
      <c r="Q337" s="504"/>
      <c r="R337" s="504"/>
      <c r="S337" s="504"/>
      <c r="T337" s="504"/>
      <c r="U337" s="504"/>
      <c r="V337" s="504"/>
      <c r="W337" s="504"/>
      <c r="X337" s="504"/>
      <c r="Y337" s="504"/>
      <c r="Z337" s="523"/>
      <c r="AA337" s="523"/>
      <c r="AB337" s="520"/>
      <c r="AC337" s="520"/>
      <c r="AD337" s="520"/>
    </row>
    <row r="338" ht="11.25" customHeight="1">
      <c r="A338" s="517"/>
      <c r="B338" s="521"/>
      <c r="C338" s="522"/>
      <c r="D338" s="503"/>
      <c r="E338" s="504"/>
      <c r="F338" s="504"/>
      <c r="G338" s="504"/>
      <c r="H338" s="504"/>
      <c r="I338" s="504"/>
      <c r="J338" s="504"/>
      <c r="K338" s="504"/>
      <c r="L338" s="504"/>
      <c r="M338" s="504"/>
      <c r="N338" s="504"/>
      <c r="O338" s="504"/>
      <c r="P338" s="504"/>
      <c r="Q338" s="504"/>
      <c r="R338" s="504"/>
      <c r="S338" s="504"/>
      <c r="T338" s="504"/>
      <c r="U338" s="504"/>
      <c r="V338" s="504"/>
      <c r="W338" s="504"/>
      <c r="X338" s="504"/>
      <c r="Y338" s="504"/>
      <c r="Z338" s="523"/>
      <c r="AA338" s="523"/>
      <c r="AB338" s="520"/>
      <c r="AC338" s="520"/>
      <c r="AD338" s="520"/>
    </row>
    <row r="339" ht="11.25" customHeight="1">
      <c r="A339" s="517"/>
      <c r="B339" s="521"/>
      <c r="C339" s="522"/>
      <c r="D339" s="503"/>
      <c r="E339" s="504"/>
      <c r="F339" s="504"/>
      <c r="G339" s="504"/>
      <c r="H339" s="504"/>
      <c r="I339" s="504"/>
      <c r="J339" s="504"/>
      <c r="K339" s="504"/>
      <c r="L339" s="504"/>
      <c r="M339" s="504"/>
      <c r="N339" s="504"/>
      <c r="O339" s="504"/>
      <c r="P339" s="504"/>
      <c r="Q339" s="504"/>
      <c r="R339" s="504"/>
      <c r="S339" s="504"/>
      <c r="T339" s="504"/>
      <c r="U339" s="504"/>
      <c r="V339" s="504"/>
      <c r="W339" s="504"/>
      <c r="X339" s="504"/>
      <c r="Y339" s="504"/>
      <c r="Z339" s="523"/>
      <c r="AA339" s="523"/>
      <c r="AB339" s="520"/>
      <c r="AC339" s="520"/>
      <c r="AD339" s="520"/>
    </row>
    <row r="340" ht="11.25" customHeight="1">
      <c r="A340" s="517"/>
      <c r="B340" s="521"/>
      <c r="C340" s="522"/>
      <c r="D340" s="503"/>
      <c r="E340" s="504"/>
      <c r="F340" s="504"/>
      <c r="G340" s="504"/>
      <c r="H340" s="504"/>
      <c r="I340" s="504"/>
      <c r="J340" s="504"/>
      <c r="K340" s="504"/>
      <c r="L340" s="504"/>
      <c r="M340" s="504"/>
      <c r="N340" s="504"/>
      <c r="O340" s="504"/>
      <c r="P340" s="504"/>
      <c r="Q340" s="504"/>
      <c r="R340" s="504"/>
      <c r="S340" s="504"/>
      <c r="T340" s="504"/>
      <c r="U340" s="504"/>
      <c r="V340" s="504"/>
      <c r="W340" s="504"/>
      <c r="X340" s="504"/>
      <c r="Y340" s="504"/>
      <c r="Z340" s="523"/>
      <c r="AA340" s="523"/>
      <c r="AB340" s="520"/>
      <c r="AC340" s="520"/>
      <c r="AD340" s="520"/>
    </row>
    <row r="341" ht="11.25" customHeight="1">
      <c r="A341" s="517"/>
      <c r="B341" s="521"/>
      <c r="C341" s="522"/>
      <c r="D341" s="503"/>
      <c r="E341" s="504"/>
      <c r="F341" s="504"/>
      <c r="G341" s="504"/>
      <c r="H341" s="504"/>
      <c r="I341" s="504"/>
      <c r="J341" s="504"/>
      <c r="K341" s="504"/>
      <c r="L341" s="504"/>
      <c r="M341" s="504"/>
      <c r="N341" s="504"/>
      <c r="O341" s="504"/>
      <c r="P341" s="504"/>
      <c r="Q341" s="504"/>
      <c r="R341" s="504"/>
      <c r="S341" s="504"/>
      <c r="T341" s="504"/>
      <c r="U341" s="504"/>
      <c r="V341" s="504"/>
      <c r="W341" s="504"/>
      <c r="X341" s="504"/>
      <c r="Y341" s="504"/>
      <c r="Z341" s="523"/>
      <c r="AA341" s="523"/>
      <c r="AB341" s="520"/>
      <c r="AC341" s="520"/>
      <c r="AD341" s="520"/>
    </row>
    <row r="342" ht="11.25" customHeight="1">
      <c r="A342" s="517"/>
      <c r="B342" s="521"/>
      <c r="C342" s="522"/>
      <c r="D342" s="503"/>
      <c r="E342" s="504"/>
      <c r="F342" s="504"/>
      <c r="G342" s="504"/>
      <c r="H342" s="504"/>
      <c r="I342" s="504"/>
      <c r="J342" s="504"/>
      <c r="K342" s="504"/>
      <c r="L342" s="504"/>
      <c r="M342" s="504"/>
      <c r="N342" s="504"/>
      <c r="O342" s="504"/>
      <c r="P342" s="504"/>
      <c r="Q342" s="504"/>
      <c r="R342" s="504"/>
      <c r="S342" s="504"/>
      <c r="T342" s="504"/>
      <c r="U342" s="504"/>
      <c r="V342" s="504"/>
      <c r="W342" s="504"/>
      <c r="X342" s="504"/>
      <c r="Y342" s="504"/>
      <c r="Z342" s="523"/>
      <c r="AA342" s="523"/>
      <c r="AB342" s="520"/>
      <c r="AC342" s="520"/>
      <c r="AD342" s="520"/>
    </row>
    <row r="343" ht="11.25" customHeight="1">
      <c r="A343" s="517"/>
      <c r="B343" s="521"/>
      <c r="C343" s="522"/>
      <c r="D343" s="503"/>
      <c r="E343" s="504"/>
      <c r="F343" s="504"/>
      <c r="G343" s="504"/>
      <c r="H343" s="504"/>
      <c r="I343" s="504"/>
      <c r="J343" s="504"/>
      <c r="K343" s="504"/>
      <c r="L343" s="504"/>
      <c r="M343" s="504"/>
      <c r="N343" s="504"/>
      <c r="O343" s="504"/>
      <c r="P343" s="504"/>
      <c r="Q343" s="504"/>
      <c r="R343" s="504"/>
      <c r="S343" s="504"/>
      <c r="T343" s="504"/>
      <c r="U343" s="504"/>
      <c r="V343" s="504"/>
      <c r="W343" s="504"/>
      <c r="X343" s="504"/>
      <c r="Y343" s="504"/>
      <c r="Z343" s="523"/>
      <c r="AA343" s="523"/>
      <c r="AB343" s="520"/>
      <c r="AC343" s="520"/>
      <c r="AD343" s="520"/>
    </row>
    <row r="344" ht="11.25" customHeight="1">
      <c r="A344" s="517"/>
      <c r="B344" s="521"/>
      <c r="C344" s="522"/>
      <c r="D344" s="503"/>
      <c r="E344" s="504"/>
      <c r="F344" s="504"/>
      <c r="G344" s="504"/>
      <c r="H344" s="504"/>
      <c r="I344" s="504"/>
      <c r="J344" s="504"/>
      <c r="K344" s="504"/>
      <c r="L344" s="504"/>
      <c r="M344" s="504"/>
      <c r="N344" s="504"/>
      <c r="O344" s="504"/>
      <c r="P344" s="504"/>
      <c r="Q344" s="504"/>
      <c r="R344" s="504"/>
      <c r="S344" s="504"/>
      <c r="T344" s="504"/>
      <c r="U344" s="504"/>
      <c r="V344" s="504"/>
      <c r="W344" s="504"/>
      <c r="X344" s="504"/>
      <c r="Y344" s="504"/>
      <c r="Z344" s="523"/>
      <c r="AA344" s="523"/>
      <c r="AB344" s="520"/>
      <c r="AC344" s="520"/>
      <c r="AD344" s="520"/>
    </row>
    <row r="345" ht="11.25" customHeight="1">
      <c r="A345" s="517"/>
      <c r="B345" s="521"/>
      <c r="C345" s="522"/>
      <c r="D345" s="503"/>
      <c r="E345" s="504"/>
      <c r="F345" s="504"/>
      <c r="G345" s="504"/>
      <c r="H345" s="504"/>
      <c r="I345" s="504"/>
      <c r="J345" s="504"/>
      <c r="K345" s="504"/>
      <c r="L345" s="504"/>
      <c r="M345" s="504"/>
      <c r="N345" s="504"/>
      <c r="O345" s="504"/>
      <c r="P345" s="504"/>
      <c r="Q345" s="504"/>
      <c r="R345" s="504"/>
      <c r="S345" s="504"/>
      <c r="T345" s="504"/>
      <c r="U345" s="504"/>
      <c r="V345" s="504"/>
      <c r="W345" s="504"/>
      <c r="X345" s="504"/>
      <c r="Y345" s="504"/>
      <c r="Z345" s="523"/>
      <c r="AA345" s="523"/>
      <c r="AB345" s="520"/>
      <c r="AC345" s="520"/>
      <c r="AD345" s="520"/>
    </row>
    <row r="346" ht="11.25" customHeight="1">
      <c r="A346" s="517"/>
      <c r="B346" s="521"/>
      <c r="C346" s="522"/>
      <c r="D346" s="503"/>
      <c r="E346" s="504"/>
      <c r="F346" s="504"/>
      <c r="G346" s="504"/>
      <c r="H346" s="504"/>
      <c r="I346" s="504"/>
      <c r="J346" s="504"/>
      <c r="K346" s="504"/>
      <c r="L346" s="504"/>
      <c r="M346" s="504"/>
      <c r="N346" s="504"/>
      <c r="O346" s="504"/>
      <c r="P346" s="504"/>
      <c r="Q346" s="504"/>
      <c r="R346" s="504"/>
      <c r="S346" s="504"/>
      <c r="T346" s="504"/>
      <c r="U346" s="504"/>
      <c r="V346" s="504"/>
      <c r="W346" s="504"/>
      <c r="X346" s="504"/>
      <c r="Y346" s="504"/>
      <c r="Z346" s="523"/>
      <c r="AA346" s="523"/>
      <c r="AB346" s="520"/>
      <c r="AC346" s="520"/>
      <c r="AD346" s="520"/>
    </row>
    <row r="347" ht="11.25" customHeight="1">
      <c r="A347" s="517"/>
      <c r="B347" s="521"/>
      <c r="C347" s="522"/>
      <c r="D347" s="503"/>
      <c r="E347" s="504"/>
      <c r="F347" s="504"/>
      <c r="G347" s="504"/>
      <c r="H347" s="504"/>
      <c r="I347" s="504"/>
      <c r="J347" s="504"/>
      <c r="K347" s="504"/>
      <c r="L347" s="504"/>
      <c r="M347" s="504"/>
      <c r="N347" s="504"/>
      <c r="O347" s="504"/>
      <c r="P347" s="504"/>
      <c r="Q347" s="504"/>
      <c r="R347" s="504"/>
      <c r="S347" s="504"/>
      <c r="T347" s="504"/>
      <c r="U347" s="504"/>
      <c r="V347" s="504"/>
      <c r="W347" s="504"/>
      <c r="X347" s="504"/>
      <c r="Y347" s="504"/>
      <c r="Z347" s="523"/>
      <c r="AA347" s="523"/>
      <c r="AB347" s="520"/>
      <c r="AC347" s="520"/>
      <c r="AD347" s="520"/>
    </row>
    <row r="348" ht="11.25" customHeight="1">
      <c r="A348" s="517"/>
      <c r="B348" s="521"/>
      <c r="C348" s="522"/>
      <c r="D348" s="503"/>
      <c r="E348" s="504"/>
      <c r="F348" s="504"/>
      <c r="G348" s="504"/>
      <c r="H348" s="504"/>
      <c r="I348" s="504"/>
      <c r="J348" s="504"/>
      <c r="K348" s="504"/>
      <c r="L348" s="504"/>
      <c r="M348" s="504"/>
      <c r="N348" s="504"/>
      <c r="O348" s="504"/>
      <c r="P348" s="504"/>
      <c r="Q348" s="504"/>
      <c r="R348" s="504"/>
      <c r="S348" s="504"/>
      <c r="T348" s="504"/>
      <c r="U348" s="504"/>
      <c r="V348" s="504"/>
      <c r="W348" s="504"/>
      <c r="X348" s="504"/>
      <c r="Y348" s="504"/>
      <c r="Z348" s="523"/>
      <c r="AA348" s="523"/>
      <c r="AB348" s="520"/>
      <c r="AC348" s="520"/>
      <c r="AD348" s="520"/>
    </row>
    <row r="349" ht="11.25" customHeight="1">
      <c r="A349" s="517"/>
      <c r="B349" s="521"/>
      <c r="C349" s="522"/>
      <c r="D349" s="503"/>
      <c r="E349" s="504"/>
      <c r="F349" s="504"/>
      <c r="G349" s="504"/>
      <c r="H349" s="504"/>
      <c r="I349" s="504"/>
      <c r="J349" s="504"/>
      <c r="K349" s="504"/>
      <c r="L349" s="504"/>
      <c r="M349" s="504"/>
      <c r="N349" s="504"/>
      <c r="O349" s="504"/>
      <c r="P349" s="504"/>
      <c r="Q349" s="504"/>
      <c r="R349" s="504"/>
      <c r="S349" s="504"/>
      <c r="T349" s="504"/>
      <c r="U349" s="504"/>
      <c r="V349" s="504"/>
      <c r="W349" s="504"/>
      <c r="X349" s="504"/>
      <c r="Y349" s="504"/>
      <c r="Z349" s="523"/>
      <c r="AA349" s="523"/>
      <c r="AB349" s="520"/>
      <c r="AC349" s="520"/>
      <c r="AD349" s="520"/>
    </row>
    <row r="350" ht="11.25" customHeight="1">
      <c r="A350" s="517"/>
      <c r="B350" s="521"/>
      <c r="C350" s="522"/>
      <c r="D350" s="503"/>
      <c r="E350" s="504"/>
      <c r="F350" s="504"/>
      <c r="G350" s="504"/>
      <c r="H350" s="504"/>
      <c r="I350" s="504"/>
      <c r="J350" s="504"/>
      <c r="K350" s="504"/>
      <c r="L350" s="504"/>
      <c r="M350" s="504"/>
      <c r="N350" s="504"/>
      <c r="O350" s="504"/>
      <c r="P350" s="504"/>
      <c r="Q350" s="504"/>
      <c r="R350" s="504"/>
      <c r="S350" s="504"/>
      <c r="T350" s="504"/>
      <c r="U350" s="504"/>
      <c r="V350" s="504"/>
      <c r="W350" s="504"/>
      <c r="X350" s="504"/>
      <c r="Y350" s="504"/>
      <c r="Z350" s="523"/>
      <c r="AA350" s="523"/>
      <c r="AB350" s="520"/>
      <c r="AC350" s="520"/>
      <c r="AD350" s="520"/>
    </row>
    <row r="351" ht="11.25" customHeight="1">
      <c r="A351" s="517"/>
      <c r="B351" s="521"/>
      <c r="C351" s="522"/>
      <c r="D351" s="503"/>
      <c r="E351" s="504"/>
      <c r="F351" s="504"/>
      <c r="G351" s="504"/>
      <c r="H351" s="504"/>
      <c r="I351" s="504"/>
      <c r="J351" s="504"/>
      <c r="K351" s="504"/>
      <c r="L351" s="504"/>
      <c r="M351" s="504"/>
      <c r="N351" s="504"/>
      <c r="O351" s="504"/>
      <c r="P351" s="504"/>
      <c r="Q351" s="504"/>
      <c r="R351" s="504"/>
      <c r="S351" s="504"/>
      <c r="T351" s="504"/>
      <c r="U351" s="504"/>
      <c r="V351" s="504"/>
      <c r="W351" s="504"/>
      <c r="X351" s="504"/>
      <c r="Y351" s="504"/>
      <c r="Z351" s="523"/>
      <c r="AA351" s="523"/>
      <c r="AB351" s="520"/>
      <c r="AC351" s="520"/>
      <c r="AD351" s="520"/>
    </row>
    <row r="352" ht="11.25" customHeight="1">
      <c r="A352" s="517"/>
      <c r="B352" s="521"/>
      <c r="C352" s="522"/>
      <c r="D352" s="503"/>
      <c r="E352" s="504"/>
      <c r="F352" s="504"/>
      <c r="G352" s="504"/>
      <c r="H352" s="504"/>
      <c r="I352" s="504"/>
      <c r="J352" s="504"/>
      <c r="K352" s="504"/>
      <c r="L352" s="504"/>
      <c r="M352" s="504"/>
      <c r="N352" s="504"/>
      <c r="O352" s="504"/>
      <c r="P352" s="504"/>
      <c r="Q352" s="504"/>
      <c r="R352" s="504"/>
      <c r="S352" s="504"/>
      <c r="T352" s="504"/>
      <c r="U352" s="504"/>
      <c r="V352" s="504"/>
      <c r="W352" s="504"/>
      <c r="X352" s="504"/>
      <c r="Y352" s="504"/>
      <c r="Z352" s="523"/>
      <c r="AA352" s="523"/>
      <c r="AB352" s="520"/>
      <c r="AC352" s="520"/>
      <c r="AD352" s="520"/>
    </row>
    <row r="353" ht="11.25" customHeight="1">
      <c r="A353" s="517"/>
      <c r="B353" s="521"/>
      <c r="C353" s="522"/>
      <c r="D353" s="503"/>
      <c r="E353" s="504"/>
      <c r="F353" s="504"/>
      <c r="G353" s="504"/>
      <c r="H353" s="504"/>
      <c r="I353" s="504"/>
      <c r="J353" s="504"/>
      <c r="K353" s="504"/>
      <c r="L353" s="504"/>
      <c r="M353" s="504"/>
      <c r="N353" s="504"/>
      <c r="O353" s="504"/>
      <c r="P353" s="504"/>
      <c r="Q353" s="504"/>
      <c r="R353" s="504"/>
      <c r="S353" s="504"/>
      <c r="T353" s="504"/>
      <c r="U353" s="504"/>
      <c r="V353" s="504"/>
      <c r="W353" s="504"/>
      <c r="X353" s="504"/>
      <c r="Y353" s="504"/>
      <c r="Z353" s="523"/>
      <c r="AA353" s="523"/>
      <c r="AB353" s="520"/>
      <c r="AC353" s="520"/>
      <c r="AD353" s="520"/>
    </row>
    <row r="354" ht="11.25" customHeight="1">
      <c r="A354" s="517"/>
      <c r="B354" s="521"/>
      <c r="C354" s="522"/>
      <c r="D354" s="503"/>
      <c r="E354" s="504"/>
      <c r="F354" s="504"/>
      <c r="G354" s="504"/>
      <c r="H354" s="504"/>
      <c r="I354" s="504"/>
      <c r="J354" s="504"/>
      <c r="K354" s="504"/>
      <c r="L354" s="504"/>
      <c r="M354" s="504"/>
      <c r="N354" s="504"/>
      <c r="O354" s="504"/>
      <c r="P354" s="504"/>
      <c r="Q354" s="504"/>
      <c r="R354" s="504"/>
      <c r="S354" s="504"/>
      <c r="T354" s="504"/>
      <c r="U354" s="504"/>
      <c r="V354" s="504"/>
      <c r="W354" s="504"/>
      <c r="X354" s="504"/>
      <c r="Y354" s="504"/>
      <c r="Z354" s="523"/>
      <c r="AA354" s="523"/>
      <c r="AB354" s="520"/>
      <c r="AC354" s="520"/>
      <c r="AD354" s="520"/>
    </row>
    <row r="355" ht="11.25" customHeight="1">
      <c r="A355" s="517"/>
      <c r="B355" s="521"/>
      <c r="C355" s="522"/>
      <c r="D355" s="503"/>
      <c r="E355" s="504"/>
      <c r="F355" s="504"/>
      <c r="G355" s="504"/>
      <c r="H355" s="504"/>
      <c r="I355" s="504"/>
      <c r="J355" s="504"/>
      <c r="K355" s="504"/>
      <c r="L355" s="504"/>
      <c r="M355" s="504"/>
      <c r="N355" s="504"/>
      <c r="O355" s="504"/>
      <c r="P355" s="504"/>
      <c r="Q355" s="504"/>
      <c r="R355" s="504"/>
      <c r="S355" s="504"/>
      <c r="T355" s="504"/>
      <c r="U355" s="504"/>
      <c r="V355" s="504"/>
      <c r="W355" s="504"/>
      <c r="X355" s="504"/>
      <c r="Y355" s="504"/>
      <c r="Z355" s="523"/>
      <c r="AA355" s="523"/>
      <c r="AB355" s="520"/>
      <c r="AC355" s="520"/>
      <c r="AD355" s="520"/>
    </row>
    <row r="356" ht="11.25" customHeight="1">
      <c r="A356" s="517"/>
      <c r="B356" s="521"/>
      <c r="C356" s="522"/>
      <c r="D356" s="503"/>
      <c r="E356" s="504"/>
      <c r="F356" s="504"/>
      <c r="G356" s="504"/>
      <c r="H356" s="504"/>
      <c r="I356" s="504"/>
      <c r="J356" s="504"/>
      <c r="K356" s="504"/>
      <c r="L356" s="504"/>
      <c r="M356" s="504"/>
      <c r="N356" s="504"/>
      <c r="O356" s="504"/>
      <c r="P356" s="504"/>
      <c r="Q356" s="504"/>
      <c r="R356" s="504"/>
      <c r="S356" s="504"/>
      <c r="T356" s="504"/>
      <c r="U356" s="504"/>
      <c r="V356" s="504"/>
      <c r="W356" s="504"/>
      <c r="X356" s="504"/>
      <c r="Y356" s="504"/>
      <c r="Z356" s="523"/>
      <c r="AA356" s="523"/>
      <c r="AB356" s="520"/>
      <c r="AC356" s="520"/>
      <c r="AD356" s="520"/>
    </row>
    <row r="357" ht="11.25" customHeight="1">
      <c r="A357" s="517"/>
      <c r="B357" s="521"/>
      <c r="C357" s="522"/>
      <c r="D357" s="503"/>
      <c r="E357" s="504"/>
      <c r="F357" s="504"/>
      <c r="G357" s="504"/>
      <c r="H357" s="504"/>
      <c r="I357" s="504"/>
      <c r="J357" s="504"/>
      <c r="K357" s="504"/>
      <c r="L357" s="504"/>
      <c r="M357" s="504"/>
      <c r="N357" s="504"/>
      <c r="O357" s="504"/>
      <c r="P357" s="504"/>
      <c r="Q357" s="504"/>
      <c r="R357" s="504"/>
      <c r="S357" s="504"/>
      <c r="T357" s="504"/>
      <c r="U357" s="504"/>
      <c r="V357" s="504"/>
      <c r="W357" s="504"/>
      <c r="X357" s="504"/>
      <c r="Y357" s="504"/>
      <c r="Z357" s="523"/>
      <c r="AA357" s="523"/>
      <c r="AB357" s="520"/>
      <c r="AC357" s="520"/>
      <c r="AD357" s="520"/>
    </row>
    <row r="358" ht="11.25" customHeight="1">
      <c r="A358" s="517"/>
      <c r="B358" s="521"/>
      <c r="C358" s="522"/>
      <c r="D358" s="503"/>
      <c r="E358" s="504"/>
      <c r="F358" s="504"/>
      <c r="G358" s="504"/>
      <c r="H358" s="504"/>
      <c r="I358" s="504"/>
      <c r="J358" s="504"/>
      <c r="K358" s="504"/>
      <c r="L358" s="504"/>
      <c r="M358" s="504"/>
      <c r="N358" s="504"/>
      <c r="O358" s="504"/>
      <c r="P358" s="504"/>
      <c r="Q358" s="504"/>
      <c r="R358" s="504"/>
      <c r="S358" s="504"/>
      <c r="T358" s="504"/>
      <c r="U358" s="504"/>
      <c r="V358" s="504"/>
      <c r="W358" s="504"/>
      <c r="X358" s="504"/>
      <c r="Y358" s="504"/>
      <c r="Z358" s="523"/>
      <c r="AA358" s="523"/>
      <c r="AB358" s="520"/>
      <c r="AC358" s="520"/>
      <c r="AD358" s="520"/>
    </row>
    <row r="359" ht="11.25" customHeight="1">
      <c r="A359" s="517"/>
      <c r="B359" s="521"/>
      <c r="C359" s="522"/>
      <c r="D359" s="503"/>
      <c r="E359" s="504"/>
      <c r="F359" s="504"/>
      <c r="G359" s="504"/>
      <c r="H359" s="504"/>
      <c r="I359" s="504"/>
      <c r="J359" s="504"/>
      <c r="K359" s="504"/>
      <c r="L359" s="504"/>
      <c r="M359" s="504"/>
      <c r="N359" s="504"/>
      <c r="O359" s="504"/>
      <c r="P359" s="504"/>
      <c r="Q359" s="504"/>
      <c r="R359" s="504"/>
      <c r="S359" s="504"/>
      <c r="T359" s="504"/>
      <c r="U359" s="504"/>
      <c r="V359" s="504"/>
      <c r="W359" s="504"/>
      <c r="X359" s="504"/>
      <c r="Y359" s="504"/>
      <c r="Z359" s="523"/>
      <c r="AA359" s="523"/>
      <c r="AB359" s="520"/>
      <c r="AC359" s="520"/>
      <c r="AD359" s="520"/>
    </row>
    <row r="360" ht="11.25" customHeight="1">
      <c r="A360" s="517"/>
      <c r="B360" s="521"/>
      <c r="C360" s="522"/>
      <c r="D360" s="503"/>
      <c r="E360" s="504"/>
      <c r="F360" s="504"/>
      <c r="G360" s="504"/>
      <c r="H360" s="504"/>
      <c r="I360" s="504"/>
      <c r="J360" s="504"/>
      <c r="K360" s="504"/>
      <c r="L360" s="504"/>
      <c r="M360" s="504"/>
      <c r="N360" s="504"/>
      <c r="O360" s="504"/>
      <c r="P360" s="504"/>
      <c r="Q360" s="504"/>
      <c r="R360" s="504"/>
      <c r="S360" s="504"/>
      <c r="T360" s="504"/>
      <c r="U360" s="504"/>
      <c r="V360" s="504"/>
      <c r="W360" s="504"/>
      <c r="X360" s="504"/>
      <c r="Y360" s="504"/>
      <c r="Z360" s="523"/>
      <c r="AA360" s="523"/>
      <c r="AB360" s="520"/>
      <c r="AC360" s="520"/>
      <c r="AD360" s="520"/>
    </row>
    <row r="361" ht="11.25" customHeight="1">
      <c r="A361" s="517"/>
      <c r="B361" s="521"/>
      <c r="C361" s="522"/>
      <c r="D361" s="503"/>
      <c r="E361" s="504"/>
      <c r="F361" s="504"/>
      <c r="G361" s="504"/>
      <c r="H361" s="504"/>
      <c r="I361" s="504"/>
      <c r="J361" s="504"/>
      <c r="K361" s="504"/>
      <c r="L361" s="504"/>
      <c r="M361" s="504"/>
      <c r="N361" s="504"/>
      <c r="O361" s="504"/>
      <c r="P361" s="504"/>
      <c r="Q361" s="504"/>
      <c r="R361" s="504"/>
      <c r="S361" s="504"/>
      <c r="T361" s="504"/>
      <c r="U361" s="504"/>
      <c r="V361" s="504"/>
      <c r="W361" s="504"/>
      <c r="X361" s="504"/>
      <c r="Y361" s="504"/>
      <c r="Z361" s="523"/>
      <c r="AA361" s="523"/>
      <c r="AB361" s="520"/>
      <c r="AC361" s="520"/>
      <c r="AD361" s="520"/>
    </row>
    <row r="362" ht="11.25" customHeight="1">
      <c r="A362" s="517"/>
      <c r="B362" s="521"/>
      <c r="C362" s="522"/>
      <c r="D362" s="503"/>
      <c r="E362" s="504"/>
      <c r="F362" s="504"/>
      <c r="G362" s="504"/>
      <c r="H362" s="504"/>
      <c r="I362" s="504"/>
      <c r="J362" s="504"/>
      <c r="K362" s="504"/>
      <c r="L362" s="504"/>
      <c r="M362" s="504"/>
      <c r="N362" s="504"/>
      <c r="O362" s="504"/>
      <c r="P362" s="504"/>
      <c r="Q362" s="504"/>
      <c r="R362" s="504"/>
      <c r="S362" s="504"/>
      <c r="T362" s="504"/>
      <c r="U362" s="504"/>
      <c r="V362" s="504"/>
      <c r="W362" s="504"/>
      <c r="X362" s="504"/>
      <c r="Y362" s="504"/>
      <c r="Z362" s="523"/>
      <c r="AA362" s="523"/>
      <c r="AB362" s="520"/>
      <c r="AC362" s="520"/>
      <c r="AD362" s="520"/>
    </row>
    <row r="363" ht="11.25" customHeight="1">
      <c r="A363" s="517"/>
      <c r="B363" s="521"/>
      <c r="C363" s="522"/>
      <c r="D363" s="503"/>
      <c r="E363" s="504"/>
      <c r="F363" s="504"/>
      <c r="G363" s="504"/>
      <c r="H363" s="504"/>
      <c r="I363" s="504"/>
      <c r="J363" s="504"/>
      <c r="K363" s="504"/>
      <c r="L363" s="504"/>
      <c r="M363" s="504"/>
      <c r="N363" s="504"/>
      <c r="O363" s="504"/>
      <c r="P363" s="504"/>
      <c r="Q363" s="504"/>
      <c r="R363" s="504"/>
      <c r="S363" s="504"/>
      <c r="T363" s="504"/>
      <c r="U363" s="504"/>
      <c r="V363" s="504"/>
      <c r="W363" s="504"/>
      <c r="X363" s="504"/>
      <c r="Y363" s="504"/>
      <c r="Z363" s="523"/>
      <c r="AA363" s="523"/>
      <c r="AB363" s="520"/>
      <c r="AC363" s="520"/>
      <c r="AD363" s="520"/>
    </row>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7">
    <mergeCell ref="L3:W3"/>
    <mergeCell ref="Y3:Z3"/>
    <mergeCell ref="AA3:AA4"/>
    <mergeCell ref="AB3:AB4"/>
    <mergeCell ref="AC3:AC4"/>
    <mergeCell ref="AD3:AD4"/>
    <mergeCell ref="L5:W5"/>
    <mergeCell ref="A6:Z6"/>
    <mergeCell ref="B2:AA2"/>
    <mergeCell ref="A3:A4"/>
    <mergeCell ref="B3:C4"/>
    <mergeCell ref="D3:D4"/>
    <mergeCell ref="E3:F3"/>
    <mergeCell ref="G3:G4"/>
    <mergeCell ref="H3:H4"/>
    <mergeCell ref="I3:J3"/>
    <mergeCell ref="K3:K4"/>
    <mergeCell ref="B5:C5"/>
    <mergeCell ref="B7:C7"/>
    <mergeCell ref="B8:C8"/>
    <mergeCell ref="B12:C12"/>
    <mergeCell ref="B17:C17"/>
    <mergeCell ref="B20:C20"/>
    <mergeCell ref="A23:A27"/>
    <mergeCell ref="B23:E23"/>
    <mergeCell ref="B28:C28"/>
    <mergeCell ref="B29:C29"/>
    <mergeCell ref="D29:X29"/>
    <mergeCell ref="B33:D33"/>
    <mergeCell ref="B36:E36"/>
    <mergeCell ref="B39:D39"/>
    <mergeCell ref="B42:D42"/>
    <mergeCell ref="B46:E46"/>
    <mergeCell ref="B51:C51"/>
    <mergeCell ref="A63:A65"/>
    <mergeCell ref="C68:D68"/>
    <mergeCell ref="W86:W88"/>
    <mergeCell ref="X86:X88"/>
    <mergeCell ref="P86:P88"/>
    <mergeCell ref="Q86:Q88"/>
    <mergeCell ref="R86:R88"/>
    <mergeCell ref="S86:S88"/>
    <mergeCell ref="T86:T88"/>
    <mergeCell ref="U86:U88"/>
    <mergeCell ref="V86:V88"/>
    <mergeCell ref="U74:U77"/>
    <mergeCell ref="V74:V77"/>
    <mergeCell ref="W74:W77"/>
    <mergeCell ref="X74:X77"/>
    <mergeCell ref="Y74:Y77"/>
    <mergeCell ref="Z74:Z77"/>
    <mergeCell ref="J74:J77"/>
    <mergeCell ref="K74:K77"/>
    <mergeCell ref="P74:P77"/>
    <mergeCell ref="Q74:Q77"/>
    <mergeCell ref="R74:R77"/>
    <mergeCell ref="S74:S77"/>
    <mergeCell ref="T74:T77"/>
    <mergeCell ref="B74:B77"/>
    <mergeCell ref="C74:C77"/>
    <mergeCell ref="F74:F77"/>
    <mergeCell ref="G74:G77"/>
    <mergeCell ref="H74:H77"/>
    <mergeCell ref="I74:I77"/>
    <mergeCell ref="E75:E77"/>
    <mergeCell ref="I79:I84"/>
    <mergeCell ref="J79:J84"/>
    <mergeCell ref="K79:K84"/>
    <mergeCell ref="L79:L84"/>
    <mergeCell ref="M79:M84"/>
    <mergeCell ref="N79:N84"/>
    <mergeCell ref="O79:O84"/>
    <mergeCell ref="W79:W84"/>
    <mergeCell ref="X79:X84"/>
    <mergeCell ref="Y79:Y84"/>
    <mergeCell ref="Z79:Z84"/>
    <mergeCell ref="Y86:Y88"/>
    <mergeCell ref="Z86:Z88"/>
    <mergeCell ref="P79:P84"/>
    <mergeCell ref="Q79:Q84"/>
    <mergeCell ref="R79:R84"/>
    <mergeCell ref="S79:S84"/>
    <mergeCell ref="T79:T84"/>
    <mergeCell ref="U79:U84"/>
    <mergeCell ref="V79:V84"/>
    <mergeCell ref="I86:I88"/>
    <mergeCell ref="J86:J88"/>
    <mergeCell ref="K86:K88"/>
    <mergeCell ref="L86:L88"/>
    <mergeCell ref="M86:M88"/>
    <mergeCell ref="N86:N88"/>
    <mergeCell ref="O86:O88"/>
    <mergeCell ref="Q100:Q107"/>
    <mergeCell ref="R100:R107"/>
    <mergeCell ref="C121:D121"/>
    <mergeCell ref="B152:D152"/>
    <mergeCell ref="J100:J107"/>
    <mergeCell ref="K100:K107"/>
    <mergeCell ref="L100:L107"/>
    <mergeCell ref="M100:M107"/>
    <mergeCell ref="N100:N107"/>
    <mergeCell ref="O100:O107"/>
    <mergeCell ref="P100:P107"/>
    <mergeCell ref="A74:A77"/>
    <mergeCell ref="B79:B84"/>
    <mergeCell ref="C79:C84"/>
    <mergeCell ref="F79:F84"/>
    <mergeCell ref="G79:G84"/>
    <mergeCell ref="H79:H84"/>
    <mergeCell ref="E80:E84"/>
    <mergeCell ref="A79:A84"/>
    <mergeCell ref="B86:B88"/>
    <mergeCell ref="C86:C88"/>
    <mergeCell ref="F86:F88"/>
    <mergeCell ref="G86:G88"/>
    <mergeCell ref="H86:H88"/>
    <mergeCell ref="E87:E88"/>
    <mergeCell ref="H91:H98"/>
    <mergeCell ref="I91:I98"/>
    <mergeCell ref="J91:J98"/>
    <mergeCell ref="K91:K98"/>
    <mergeCell ref="L91:L98"/>
    <mergeCell ref="M91:M98"/>
    <mergeCell ref="N91:N98"/>
    <mergeCell ref="V91:V98"/>
    <mergeCell ref="W91:W98"/>
    <mergeCell ref="X91:X98"/>
    <mergeCell ref="Y91:Y98"/>
    <mergeCell ref="A86:A88"/>
    <mergeCell ref="A91:A98"/>
    <mergeCell ref="B91:B98"/>
    <mergeCell ref="C91:C98"/>
    <mergeCell ref="E91:E98"/>
    <mergeCell ref="F91:F98"/>
    <mergeCell ref="G91:G98"/>
    <mergeCell ref="A100:A107"/>
    <mergeCell ref="B100:B107"/>
    <mergeCell ref="E100:E107"/>
    <mergeCell ref="F100:F107"/>
    <mergeCell ref="G100:G107"/>
    <mergeCell ref="H100:H107"/>
    <mergeCell ref="I100:I107"/>
    <mergeCell ref="S100:S107"/>
    <mergeCell ref="T100:T107"/>
    <mergeCell ref="U100:U107"/>
    <mergeCell ref="V100:V107"/>
    <mergeCell ref="W100:W107"/>
    <mergeCell ref="X100:X107"/>
    <mergeCell ref="Y100:Y107"/>
    <mergeCell ref="Z100:Z107"/>
    <mergeCell ref="O91:O98"/>
    <mergeCell ref="P91:P98"/>
    <mergeCell ref="Q91:Q98"/>
    <mergeCell ref="R91:R98"/>
    <mergeCell ref="S91:S98"/>
    <mergeCell ref="T91:T98"/>
    <mergeCell ref="U91:U98"/>
  </mergeCells>
  <printOptions/>
  <pageMargins bottom="0.75" footer="0.0" header="0.0" left="0.7" right="0.7" top="0.75"/>
  <pageSetup paperSize="9"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86"/>
    <col customWidth="1" min="2" max="2" width="33.57"/>
    <col customWidth="1" min="3" max="6" width="8.0"/>
  </cols>
  <sheetData>
    <row r="1" ht="14.25" customHeight="1"/>
    <row r="2" ht="14.25" customHeight="1">
      <c r="A2" s="524"/>
      <c r="B2" s="525" t="s">
        <v>757</v>
      </c>
      <c r="C2" s="525" t="s">
        <v>758</v>
      </c>
      <c r="D2" s="525" t="s">
        <v>759</v>
      </c>
    </row>
    <row r="3" ht="14.25" customHeight="1">
      <c r="A3" s="524">
        <v>1.0</v>
      </c>
      <c r="B3" s="526" t="s">
        <v>760</v>
      </c>
      <c r="C3" s="527">
        <v>1.0</v>
      </c>
      <c r="D3" s="528">
        <f>'mutu pelayanan'!L7</f>
        <v>0.8333333333</v>
      </c>
    </row>
    <row r="4" ht="14.25" customHeight="1">
      <c r="A4" s="524">
        <v>2.0</v>
      </c>
      <c r="B4" s="526" t="s">
        <v>761</v>
      </c>
      <c r="C4" s="527">
        <v>1.0</v>
      </c>
      <c r="D4" s="2" t="str">
        <f>'mutu pelayanan'!L21</f>
        <v>#DIV/0!</v>
      </c>
    </row>
    <row r="5" ht="14.25" customHeight="1">
      <c r="A5" s="524">
        <v>3.0</v>
      </c>
      <c r="B5" s="2" t="s">
        <v>762</v>
      </c>
      <c r="C5" s="527">
        <v>1.0</v>
      </c>
      <c r="D5" s="2" t="str">
        <f>'mutu pelayanan'!L63</f>
        <v>#DIV/0!</v>
      </c>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86"/>
    <col customWidth="1" min="2" max="2" width="7.29"/>
    <col customWidth="1" min="3" max="8" width="19.0"/>
    <col customWidth="1" min="9" max="10" width="12.71"/>
    <col customWidth="1" min="11" max="23" width="8.14"/>
    <col customWidth="1" min="24" max="25" width="19.0"/>
    <col customWidth="1" min="26" max="40" width="9.14"/>
  </cols>
  <sheetData>
    <row r="1" ht="11.25" customHeight="1">
      <c r="A1" s="517"/>
      <c r="B1" s="517"/>
      <c r="C1" s="522"/>
      <c r="D1" s="504"/>
      <c r="E1" s="504"/>
      <c r="F1" s="504"/>
      <c r="G1" s="504"/>
      <c r="H1" s="504"/>
      <c r="I1" s="523"/>
      <c r="J1" s="529"/>
      <c r="K1" s="529"/>
      <c r="L1" s="529"/>
      <c r="M1" s="529"/>
      <c r="N1" s="529"/>
      <c r="O1" s="529"/>
      <c r="P1" s="529"/>
      <c r="Q1" s="529"/>
      <c r="R1" s="529"/>
      <c r="S1" s="529"/>
      <c r="T1" s="529"/>
      <c r="U1" s="529"/>
      <c r="V1" s="529"/>
      <c r="W1" s="504"/>
      <c r="X1" s="523"/>
      <c r="Y1" s="517"/>
      <c r="Z1" s="517"/>
      <c r="AA1" s="517"/>
      <c r="AB1" s="517"/>
      <c r="AC1" s="517"/>
      <c r="AD1" s="517"/>
      <c r="AE1" s="517"/>
      <c r="AF1" s="517"/>
      <c r="AG1" s="517"/>
      <c r="AH1" s="517"/>
      <c r="AI1" s="517"/>
      <c r="AJ1" s="517"/>
      <c r="AK1" s="517"/>
      <c r="AL1" s="517"/>
      <c r="AM1" s="517"/>
      <c r="AN1" s="517"/>
    </row>
    <row r="2" ht="11.25" customHeight="1">
      <c r="A2" s="84" t="s">
        <v>763</v>
      </c>
      <c r="Z2" s="517"/>
      <c r="AA2" s="517"/>
      <c r="AB2" s="517"/>
      <c r="AC2" s="517"/>
      <c r="AD2" s="517"/>
      <c r="AE2" s="517"/>
      <c r="AF2" s="517"/>
      <c r="AG2" s="517"/>
      <c r="AH2" s="517"/>
      <c r="AI2" s="517"/>
      <c r="AJ2" s="517"/>
      <c r="AK2" s="517"/>
      <c r="AL2" s="517"/>
      <c r="AM2" s="517"/>
      <c r="AN2" s="517"/>
    </row>
    <row r="3" ht="11.25" customHeight="1">
      <c r="A3" s="517"/>
      <c r="B3" s="517"/>
      <c r="C3" s="522"/>
      <c r="D3" s="504"/>
      <c r="E3" s="504"/>
      <c r="F3" s="504"/>
      <c r="G3" s="504"/>
      <c r="H3" s="504"/>
      <c r="I3" s="523"/>
      <c r="J3" s="529"/>
      <c r="K3" s="529"/>
      <c r="L3" s="529"/>
      <c r="M3" s="529"/>
      <c r="N3" s="529"/>
      <c r="O3" s="529"/>
      <c r="P3" s="529"/>
      <c r="Q3" s="529"/>
      <c r="R3" s="529"/>
      <c r="S3" s="529"/>
      <c r="T3" s="529"/>
      <c r="U3" s="529"/>
      <c r="V3" s="529"/>
      <c r="W3" s="504"/>
      <c r="X3" s="523"/>
      <c r="Y3" s="517"/>
      <c r="Z3" s="517"/>
      <c r="AA3" s="517"/>
      <c r="AB3" s="517"/>
      <c r="AC3" s="517"/>
      <c r="AD3" s="517"/>
      <c r="AE3" s="517"/>
      <c r="AF3" s="517"/>
      <c r="AG3" s="517"/>
      <c r="AH3" s="517"/>
      <c r="AI3" s="517"/>
      <c r="AJ3" s="517"/>
      <c r="AK3" s="517"/>
      <c r="AL3" s="517"/>
      <c r="AM3" s="517"/>
      <c r="AN3" s="517"/>
    </row>
    <row r="4" ht="15.0" customHeight="1">
      <c r="A4" s="85" t="s">
        <v>244</v>
      </c>
      <c r="B4" s="86" t="s">
        <v>245</v>
      </c>
      <c r="C4" s="87"/>
      <c r="D4" s="85" t="s">
        <v>246</v>
      </c>
      <c r="E4" s="88" t="s">
        <v>247</v>
      </c>
      <c r="F4" s="9"/>
      <c r="G4" s="85" t="s">
        <v>248</v>
      </c>
      <c r="H4" s="85" t="s">
        <v>249</v>
      </c>
      <c r="I4" s="88" t="s">
        <v>250</v>
      </c>
      <c r="J4" s="9"/>
      <c r="K4" s="530" t="s">
        <v>764</v>
      </c>
      <c r="L4" s="8"/>
      <c r="M4" s="8"/>
      <c r="N4" s="8"/>
      <c r="O4" s="8"/>
      <c r="P4" s="8"/>
      <c r="Q4" s="8"/>
      <c r="R4" s="8"/>
      <c r="S4" s="8"/>
      <c r="T4" s="8"/>
      <c r="U4" s="8"/>
      <c r="V4" s="8"/>
      <c r="W4" s="9"/>
      <c r="X4" s="92" t="s">
        <v>254</v>
      </c>
      <c r="Y4" s="9"/>
      <c r="Z4" s="517"/>
      <c r="AA4" s="517"/>
      <c r="AB4" s="517"/>
      <c r="AC4" s="517"/>
      <c r="AD4" s="517"/>
      <c r="AE4" s="517"/>
      <c r="AF4" s="517"/>
      <c r="AG4" s="517"/>
      <c r="AH4" s="517"/>
      <c r="AI4" s="517"/>
      <c r="AJ4" s="517"/>
      <c r="AK4" s="517"/>
      <c r="AL4" s="517"/>
      <c r="AM4" s="517"/>
      <c r="AN4" s="517"/>
    </row>
    <row r="5" ht="11.25" customHeight="1">
      <c r="A5" s="11"/>
      <c r="B5" s="97"/>
      <c r="C5" s="98"/>
      <c r="D5" s="11"/>
      <c r="E5" s="86" t="s">
        <v>259</v>
      </c>
      <c r="F5" s="99" t="s">
        <v>260</v>
      </c>
      <c r="G5" s="11"/>
      <c r="H5" s="11"/>
      <c r="I5" s="99" t="s">
        <v>261</v>
      </c>
      <c r="J5" s="99" t="s">
        <v>262</v>
      </c>
      <c r="K5" s="530" t="s">
        <v>261</v>
      </c>
      <c r="L5" s="8"/>
      <c r="M5" s="8"/>
      <c r="N5" s="8"/>
      <c r="O5" s="8"/>
      <c r="P5" s="8"/>
      <c r="Q5" s="8"/>
      <c r="R5" s="8"/>
      <c r="S5" s="8"/>
      <c r="T5" s="8"/>
      <c r="U5" s="8"/>
      <c r="V5" s="9"/>
      <c r="W5" s="531" t="s">
        <v>765</v>
      </c>
      <c r="X5" s="99" t="s">
        <v>766</v>
      </c>
      <c r="Y5" s="532" t="s">
        <v>264</v>
      </c>
      <c r="Z5" s="517"/>
      <c r="AA5" s="517"/>
      <c r="AB5" s="517"/>
      <c r="AC5" s="517"/>
      <c r="AD5" s="517"/>
      <c r="AE5" s="517"/>
      <c r="AF5" s="517"/>
      <c r="AG5" s="517"/>
      <c r="AH5" s="517"/>
      <c r="AI5" s="517"/>
      <c r="AJ5" s="517"/>
      <c r="AK5" s="517"/>
      <c r="AL5" s="517"/>
      <c r="AM5" s="517"/>
      <c r="AN5" s="517"/>
    </row>
    <row r="6" ht="15.0" customHeight="1">
      <c r="A6" s="99">
        <v>1.0</v>
      </c>
      <c r="B6" s="88">
        <v>2.0</v>
      </c>
      <c r="C6" s="9"/>
      <c r="D6" s="108">
        <v>3.0</v>
      </c>
      <c r="E6" s="85">
        <v>4.0</v>
      </c>
      <c r="F6" s="85">
        <v>5.0</v>
      </c>
      <c r="G6" s="99">
        <v>6.0</v>
      </c>
      <c r="H6" s="99">
        <v>7.0</v>
      </c>
      <c r="I6" s="99">
        <v>8.0</v>
      </c>
      <c r="J6" s="99">
        <v>9.0</v>
      </c>
      <c r="K6" s="533">
        <v>10.0</v>
      </c>
      <c r="L6" s="8"/>
      <c r="M6" s="8"/>
      <c r="N6" s="8"/>
      <c r="O6" s="8"/>
      <c r="P6" s="8"/>
      <c r="Q6" s="8"/>
      <c r="R6" s="8"/>
      <c r="S6" s="8"/>
      <c r="T6" s="8"/>
      <c r="U6" s="8"/>
      <c r="V6" s="9"/>
      <c r="W6" s="182"/>
      <c r="X6" s="534" t="s">
        <v>767</v>
      </c>
      <c r="Y6" s="99">
        <v>12.0</v>
      </c>
      <c r="Z6" s="535"/>
      <c r="AA6" s="535"/>
      <c r="AB6" s="535"/>
      <c r="AC6" s="535"/>
      <c r="AD6" s="535"/>
      <c r="AE6" s="535"/>
      <c r="AF6" s="535"/>
      <c r="AG6" s="535"/>
      <c r="AH6" s="535"/>
      <c r="AI6" s="535"/>
      <c r="AJ6" s="535"/>
      <c r="AK6" s="535"/>
      <c r="AL6" s="535"/>
      <c r="AM6" s="535"/>
      <c r="AN6" s="535"/>
    </row>
    <row r="7" ht="11.25" customHeight="1">
      <c r="A7" s="99"/>
      <c r="B7" s="88"/>
      <c r="C7" s="536"/>
      <c r="D7" s="108"/>
      <c r="E7" s="85"/>
      <c r="F7" s="85"/>
      <c r="G7" s="99"/>
      <c r="H7" s="99"/>
      <c r="I7" s="99"/>
      <c r="J7" s="99"/>
      <c r="K7" s="88">
        <v>1.0</v>
      </c>
      <c r="L7" s="88">
        <v>2.0</v>
      </c>
      <c r="M7" s="88">
        <v>3.0</v>
      </c>
      <c r="N7" s="88">
        <v>4.0</v>
      </c>
      <c r="O7" s="88">
        <v>5.0</v>
      </c>
      <c r="P7" s="88">
        <v>6.0</v>
      </c>
      <c r="Q7" s="88">
        <v>7.0</v>
      </c>
      <c r="R7" s="88">
        <v>8.0</v>
      </c>
      <c r="S7" s="88">
        <v>9.0</v>
      </c>
      <c r="T7" s="88">
        <v>10.0</v>
      </c>
      <c r="U7" s="88">
        <v>11.0</v>
      </c>
      <c r="V7" s="88">
        <v>12.0</v>
      </c>
      <c r="W7" s="11"/>
      <c r="X7" s="534"/>
      <c r="Y7" s="99"/>
      <c r="Z7" s="535"/>
      <c r="AA7" s="535"/>
      <c r="AB7" s="535"/>
      <c r="AC7" s="535"/>
      <c r="AD7" s="535"/>
      <c r="AE7" s="535"/>
      <c r="AF7" s="535"/>
      <c r="AG7" s="535"/>
      <c r="AH7" s="535"/>
      <c r="AI7" s="535"/>
      <c r="AJ7" s="535"/>
      <c r="AK7" s="535"/>
      <c r="AL7" s="535"/>
      <c r="AM7" s="535"/>
      <c r="AN7" s="535"/>
    </row>
    <row r="8" ht="11.25" customHeight="1">
      <c r="A8" s="111" t="s">
        <v>768</v>
      </c>
      <c r="B8" s="8"/>
      <c r="C8" s="8"/>
      <c r="D8" s="8"/>
      <c r="E8" s="8"/>
      <c r="F8" s="8"/>
      <c r="G8" s="8"/>
      <c r="H8" s="8"/>
      <c r="I8" s="8"/>
      <c r="J8" s="8"/>
      <c r="K8" s="8"/>
      <c r="L8" s="8"/>
      <c r="M8" s="8"/>
      <c r="N8" s="8"/>
      <c r="O8" s="8"/>
      <c r="P8" s="8"/>
      <c r="Q8" s="8"/>
      <c r="R8" s="8"/>
      <c r="S8" s="8"/>
      <c r="T8" s="8"/>
      <c r="U8" s="8"/>
      <c r="V8" s="8"/>
      <c r="W8" s="8"/>
      <c r="X8" s="8"/>
      <c r="Y8" s="9"/>
      <c r="Z8" s="517"/>
      <c r="AA8" s="517"/>
      <c r="AB8" s="517"/>
      <c r="AC8" s="517"/>
      <c r="AD8" s="517"/>
      <c r="AE8" s="517"/>
      <c r="AF8" s="517"/>
      <c r="AG8" s="517"/>
      <c r="AH8" s="517"/>
      <c r="AI8" s="517"/>
      <c r="AJ8" s="517"/>
      <c r="AK8" s="517"/>
      <c r="AL8" s="517"/>
      <c r="AM8" s="517"/>
      <c r="AN8" s="517"/>
    </row>
    <row r="9" ht="11.25" customHeight="1">
      <c r="A9" s="537" t="s">
        <v>267</v>
      </c>
      <c r="B9" s="538" t="s">
        <v>769</v>
      </c>
      <c r="C9" s="8"/>
      <c r="D9" s="47"/>
      <c r="E9" s="539"/>
      <c r="F9" s="540"/>
      <c r="G9" s="540"/>
      <c r="H9" s="540"/>
      <c r="I9" s="540"/>
      <c r="J9" s="540"/>
      <c r="K9" s="540"/>
      <c r="L9" s="540"/>
      <c r="M9" s="540"/>
      <c r="N9" s="540"/>
      <c r="O9" s="540"/>
      <c r="P9" s="540"/>
      <c r="Q9" s="540"/>
      <c r="R9" s="540"/>
      <c r="S9" s="540"/>
      <c r="T9" s="540"/>
      <c r="U9" s="540"/>
      <c r="V9" s="540"/>
      <c r="W9" s="541"/>
      <c r="X9" s="540"/>
      <c r="Y9" s="542">
        <f>SUM(X10:X12)/3</f>
        <v>0</v>
      </c>
      <c r="Z9" s="517"/>
      <c r="AA9" s="517"/>
      <c r="AB9" s="517"/>
      <c r="AC9" s="517"/>
      <c r="AD9" s="517"/>
      <c r="AE9" s="517"/>
      <c r="AF9" s="517"/>
      <c r="AG9" s="517"/>
      <c r="AH9" s="517"/>
      <c r="AI9" s="517"/>
      <c r="AJ9" s="517"/>
      <c r="AK9" s="517"/>
      <c r="AL9" s="517"/>
      <c r="AM9" s="517"/>
      <c r="AN9" s="517"/>
    </row>
    <row r="10" ht="34.5" customHeight="1">
      <c r="A10" s="543"/>
      <c r="B10" s="544">
        <v>1.0</v>
      </c>
      <c r="C10" s="545" t="s">
        <v>770</v>
      </c>
      <c r="D10" s="546" t="s">
        <v>771</v>
      </c>
      <c r="E10" s="546" t="s">
        <v>772</v>
      </c>
      <c r="F10" s="547" t="s">
        <v>773</v>
      </c>
      <c r="G10" s="548" t="s">
        <v>400</v>
      </c>
      <c r="H10" s="548">
        <v>0.0</v>
      </c>
      <c r="I10" s="548">
        <v>0.0</v>
      </c>
      <c r="J10" s="549">
        <v>1.0</v>
      </c>
      <c r="K10" s="548">
        <v>0.0</v>
      </c>
      <c r="L10" s="548">
        <v>0.0</v>
      </c>
      <c r="M10" s="548">
        <v>0.0</v>
      </c>
      <c r="N10" s="548"/>
      <c r="O10" s="548"/>
      <c r="P10" s="548"/>
      <c r="Q10" s="548"/>
      <c r="R10" s="548"/>
      <c r="S10" s="548"/>
      <c r="T10" s="548"/>
      <c r="U10" s="548"/>
      <c r="V10" s="548"/>
      <c r="W10" s="548">
        <f t="shared" ref="W10:W14" si="1">K10+L10+M10+N10+O10+P10+Q10+R10+S10+T10+U10+V10</f>
        <v>0</v>
      </c>
      <c r="X10" s="548"/>
      <c r="Y10" s="549">
        <v>0.0</v>
      </c>
      <c r="Z10" s="517"/>
      <c r="AA10" s="517"/>
      <c r="AB10" s="517"/>
      <c r="AC10" s="517"/>
      <c r="AD10" s="517"/>
      <c r="AE10" s="517"/>
      <c r="AF10" s="517"/>
      <c r="AG10" s="517"/>
      <c r="AH10" s="517"/>
      <c r="AI10" s="517"/>
      <c r="AJ10" s="517"/>
      <c r="AK10" s="517"/>
      <c r="AL10" s="517"/>
      <c r="AM10" s="517"/>
      <c r="AN10" s="517"/>
    </row>
    <row r="11" ht="34.5" customHeight="1">
      <c r="A11" s="550"/>
      <c r="B11" s="259">
        <v>2.0</v>
      </c>
      <c r="C11" s="551" t="s">
        <v>774</v>
      </c>
      <c r="D11" s="552" t="s">
        <v>775</v>
      </c>
      <c r="E11" s="552" t="s">
        <v>776</v>
      </c>
      <c r="F11" s="552" t="s">
        <v>777</v>
      </c>
      <c r="G11" s="259" t="s">
        <v>400</v>
      </c>
      <c r="H11" s="259">
        <v>0.0</v>
      </c>
      <c r="I11" s="259">
        <v>0.0</v>
      </c>
      <c r="J11" s="549">
        <v>1.0</v>
      </c>
      <c r="K11" s="548">
        <v>0.0</v>
      </c>
      <c r="L11" s="548">
        <v>0.0</v>
      </c>
      <c r="M11" s="548">
        <v>0.0</v>
      </c>
      <c r="N11" s="548"/>
      <c r="O11" s="548"/>
      <c r="P11" s="548"/>
      <c r="Q11" s="548"/>
      <c r="R11" s="548"/>
      <c r="S11" s="548"/>
      <c r="T11" s="548"/>
      <c r="U11" s="548"/>
      <c r="V11" s="548"/>
      <c r="W11" s="548">
        <f t="shared" si="1"/>
        <v>0</v>
      </c>
      <c r="X11" s="548"/>
      <c r="Y11" s="553">
        <v>0.0</v>
      </c>
      <c r="Z11" s="517"/>
      <c r="AA11" s="517"/>
      <c r="AB11" s="517"/>
      <c r="AC11" s="517"/>
      <c r="AD11" s="517"/>
      <c r="AE11" s="517" t="s">
        <v>171</v>
      </c>
      <c r="AF11" s="517"/>
      <c r="AG11" s="517"/>
      <c r="AH11" s="517"/>
      <c r="AI11" s="517"/>
      <c r="AJ11" s="517"/>
      <c r="AK11" s="517"/>
      <c r="AL11" s="517"/>
      <c r="AM11" s="517"/>
      <c r="AN11" s="517"/>
    </row>
    <row r="12" ht="45.75" customHeight="1">
      <c r="A12" s="550"/>
      <c r="B12" s="259">
        <v>3.0</v>
      </c>
      <c r="C12" s="551" t="s">
        <v>778</v>
      </c>
      <c r="D12" s="552" t="s">
        <v>779</v>
      </c>
      <c r="E12" s="552" t="s">
        <v>780</v>
      </c>
      <c r="F12" s="552" t="s">
        <v>781</v>
      </c>
      <c r="G12" s="259" t="s">
        <v>400</v>
      </c>
      <c r="H12" s="259">
        <v>0.0</v>
      </c>
      <c r="I12" s="259">
        <v>0.0</v>
      </c>
      <c r="J12" s="549">
        <v>1.0</v>
      </c>
      <c r="K12" s="548">
        <v>0.0</v>
      </c>
      <c r="L12" s="548">
        <v>0.0</v>
      </c>
      <c r="M12" s="548">
        <v>0.0</v>
      </c>
      <c r="N12" s="548"/>
      <c r="O12" s="548"/>
      <c r="P12" s="548"/>
      <c r="Q12" s="548"/>
      <c r="R12" s="548"/>
      <c r="S12" s="548"/>
      <c r="T12" s="548"/>
      <c r="U12" s="548"/>
      <c r="V12" s="548"/>
      <c r="W12" s="548">
        <f t="shared" si="1"/>
        <v>0</v>
      </c>
      <c r="X12" s="548"/>
      <c r="Y12" s="553">
        <v>0.0</v>
      </c>
      <c r="Z12" s="517"/>
      <c r="AA12" s="517"/>
      <c r="AB12" s="517"/>
      <c r="AC12" s="517"/>
      <c r="AD12" s="517"/>
      <c r="AE12" s="517"/>
      <c r="AF12" s="517"/>
      <c r="AG12" s="517"/>
      <c r="AH12" s="517"/>
      <c r="AI12" s="517"/>
      <c r="AJ12" s="517"/>
      <c r="AK12" s="517"/>
      <c r="AL12" s="517"/>
      <c r="AM12" s="517"/>
      <c r="AN12" s="517"/>
    </row>
    <row r="13" ht="57.0" customHeight="1">
      <c r="A13" s="550"/>
      <c r="B13" s="259">
        <v>4.0</v>
      </c>
      <c r="C13" s="551" t="s">
        <v>782</v>
      </c>
      <c r="D13" s="552" t="s">
        <v>783</v>
      </c>
      <c r="E13" s="552" t="s">
        <v>784</v>
      </c>
      <c r="F13" s="552" t="s">
        <v>785</v>
      </c>
      <c r="G13" s="259" t="s">
        <v>786</v>
      </c>
      <c r="H13" s="259">
        <v>0.0</v>
      </c>
      <c r="I13" s="259">
        <v>0.0</v>
      </c>
      <c r="J13" s="549">
        <v>1.0</v>
      </c>
      <c r="K13" s="548">
        <v>0.0</v>
      </c>
      <c r="L13" s="548">
        <v>0.0</v>
      </c>
      <c r="M13" s="548">
        <v>0.0</v>
      </c>
      <c r="N13" s="548"/>
      <c r="O13" s="548"/>
      <c r="P13" s="548"/>
      <c r="Q13" s="548"/>
      <c r="R13" s="548"/>
      <c r="S13" s="548"/>
      <c r="T13" s="548"/>
      <c r="U13" s="548"/>
      <c r="V13" s="548"/>
      <c r="W13" s="548">
        <f t="shared" si="1"/>
        <v>0</v>
      </c>
      <c r="X13" s="548"/>
      <c r="Y13" s="553">
        <v>0.0</v>
      </c>
      <c r="Z13" s="517"/>
      <c r="AA13" s="517"/>
      <c r="AB13" s="517"/>
      <c r="AC13" s="517"/>
      <c r="AD13" s="517"/>
      <c r="AE13" s="517"/>
      <c r="AF13" s="517"/>
      <c r="AG13" s="517"/>
      <c r="AH13" s="517"/>
      <c r="AI13" s="517"/>
      <c r="AJ13" s="517"/>
      <c r="AK13" s="517"/>
      <c r="AL13" s="517"/>
      <c r="AM13" s="517"/>
      <c r="AN13" s="517"/>
    </row>
    <row r="14" ht="80.25" customHeight="1">
      <c r="A14" s="550"/>
      <c r="B14" s="259">
        <v>5.0</v>
      </c>
      <c r="C14" s="551" t="s">
        <v>787</v>
      </c>
      <c r="D14" s="552" t="s">
        <v>788</v>
      </c>
      <c r="E14" s="552" t="s">
        <v>789</v>
      </c>
      <c r="F14" s="552" t="s">
        <v>790</v>
      </c>
      <c r="G14" s="554" t="s">
        <v>791</v>
      </c>
      <c r="H14" s="259">
        <v>3.0</v>
      </c>
      <c r="I14" s="259">
        <v>3.0</v>
      </c>
      <c r="J14" s="553">
        <v>1.0</v>
      </c>
      <c r="K14" s="259">
        <v>0.0</v>
      </c>
      <c r="L14" s="259">
        <v>0.0</v>
      </c>
      <c r="M14" s="259">
        <v>0.0</v>
      </c>
      <c r="N14" s="259"/>
      <c r="O14" s="259"/>
      <c r="P14" s="259"/>
      <c r="Q14" s="259"/>
      <c r="R14" s="259"/>
      <c r="S14" s="548"/>
      <c r="T14" s="548"/>
      <c r="U14" s="548"/>
      <c r="V14" s="548"/>
      <c r="W14" s="548">
        <f t="shared" si="1"/>
        <v>0</v>
      </c>
      <c r="X14" s="548"/>
      <c r="Y14" s="553">
        <v>0.0</v>
      </c>
      <c r="Z14" s="517"/>
      <c r="AA14" s="517"/>
      <c r="AB14" s="517"/>
      <c r="AC14" s="517"/>
      <c r="AD14" s="517"/>
      <c r="AE14" s="517"/>
      <c r="AF14" s="517"/>
      <c r="AG14" s="517"/>
      <c r="AH14" s="517"/>
      <c r="AI14" s="517"/>
      <c r="AJ14" s="517"/>
      <c r="AK14" s="517"/>
      <c r="AL14" s="517"/>
      <c r="AM14" s="517"/>
      <c r="AN14" s="517"/>
    </row>
    <row r="15" ht="11.25" customHeight="1">
      <c r="A15" s="537" t="s">
        <v>344</v>
      </c>
      <c r="B15" s="538" t="s">
        <v>792</v>
      </c>
      <c r="C15" s="8"/>
      <c r="D15" s="47"/>
      <c r="E15" s="539"/>
      <c r="F15" s="540"/>
      <c r="G15" s="540"/>
      <c r="H15" s="540"/>
      <c r="I15" s="540"/>
      <c r="J15" s="540"/>
      <c r="K15" s="540"/>
      <c r="L15" s="540"/>
      <c r="M15" s="540"/>
      <c r="N15" s="540"/>
      <c r="O15" s="540"/>
      <c r="P15" s="540"/>
      <c r="Q15" s="540"/>
      <c r="R15" s="540"/>
      <c r="S15" s="540"/>
      <c r="T15" s="540"/>
      <c r="U15" s="540"/>
      <c r="V15" s="540"/>
      <c r="W15" s="555"/>
      <c r="X15" s="555"/>
      <c r="Y15" s="542">
        <f>SUM(X16:X17)/2</f>
        <v>0.3136200717</v>
      </c>
      <c r="Z15" s="517"/>
      <c r="AA15" s="517"/>
      <c r="AB15" s="517"/>
      <c r="AC15" s="517"/>
      <c r="AD15" s="517"/>
      <c r="AE15" s="517"/>
      <c r="AF15" s="517"/>
      <c r="AG15" s="517"/>
      <c r="AH15" s="517"/>
      <c r="AI15" s="517"/>
      <c r="AJ15" s="517"/>
      <c r="AK15" s="517"/>
      <c r="AL15" s="517"/>
      <c r="AM15" s="517"/>
      <c r="AN15" s="517"/>
    </row>
    <row r="16" ht="241.5" customHeight="1">
      <c r="A16" s="550"/>
      <c r="B16" s="259">
        <v>1.0</v>
      </c>
      <c r="C16" s="551" t="s">
        <v>793</v>
      </c>
      <c r="D16" s="552" t="s">
        <v>794</v>
      </c>
      <c r="E16" s="552" t="s">
        <v>795</v>
      </c>
      <c r="F16" s="552" t="s">
        <v>796</v>
      </c>
      <c r="G16" s="259" t="s">
        <v>797</v>
      </c>
      <c r="H16" s="554" t="s">
        <v>798</v>
      </c>
      <c r="I16" s="259">
        <v>27.0</v>
      </c>
      <c r="J16" s="549">
        <v>1.0</v>
      </c>
      <c r="K16" s="556">
        <v>0.0</v>
      </c>
      <c r="L16" s="548">
        <v>3.0</v>
      </c>
      <c r="M16" s="548"/>
      <c r="N16" s="548"/>
      <c r="O16" s="548"/>
      <c r="P16" s="548"/>
      <c r="Q16" s="548"/>
      <c r="R16" s="548"/>
      <c r="S16" s="548"/>
      <c r="T16" s="548"/>
      <c r="U16" s="548"/>
      <c r="V16" s="548"/>
      <c r="W16" s="556">
        <f t="shared" ref="W16:W17" si="2">K16+L16+M16+N16+O16+P16+Q16+R16+S16+T16+U16+V16</f>
        <v>3</v>
      </c>
      <c r="X16" s="548">
        <f t="shared" ref="X16:X17" si="3">W16/I16</f>
        <v>0.1111111111</v>
      </c>
      <c r="Y16" s="549">
        <f t="shared" ref="Y16:Y17" si="4">W16/I16</f>
        <v>0.1111111111</v>
      </c>
      <c r="Z16" s="517"/>
      <c r="AA16" s="517"/>
      <c r="AB16" s="517"/>
      <c r="AC16" s="517"/>
      <c r="AD16" s="517"/>
      <c r="AE16" s="517"/>
      <c r="AF16" s="517"/>
      <c r="AG16" s="517"/>
      <c r="AH16" s="517"/>
      <c r="AI16" s="517"/>
      <c r="AJ16" s="517"/>
      <c r="AK16" s="517"/>
      <c r="AL16" s="517"/>
      <c r="AM16" s="517"/>
      <c r="AN16" s="517"/>
    </row>
    <row r="17" ht="172.5" customHeight="1">
      <c r="A17" s="550"/>
      <c r="B17" s="259">
        <v>2.0</v>
      </c>
      <c r="C17" s="551" t="s">
        <v>799</v>
      </c>
      <c r="D17" s="552" t="s">
        <v>800</v>
      </c>
      <c r="E17" s="552" t="s">
        <v>801</v>
      </c>
      <c r="F17" s="552" t="s">
        <v>802</v>
      </c>
      <c r="G17" s="259" t="s">
        <v>527</v>
      </c>
      <c r="H17" s="554" t="s">
        <v>803</v>
      </c>
      <c r="I17" s="259">
        <v>31.0</v>
      </c>
      <c r="J17" s="553">
        <v>1.0</v>
      </c>
      <c r="K17" s="259">
        <v>0.0</v>
      </c>
      <c r="L17" s="557">
        <v>16.0</v>
      </c>
      <c r="M17" s="259"/>
      <c r="N17" s="259"/>
      <c r="O17" s="259"/>
      <c r="P17" s="259"/>
      <c r="Q17" s="259"/>
      <c r="R17" s="259"/>
      <c r="S17" s="259"/>
      <c r="T17" s="259"/>
      <c r="U17" s="259"/>
      <c r="V17" s="259"/>
      <c r="W17" s="259">
        <f t="shared" si="2"/>
        <v>16</v>
      </c>
      <c r="X17" s="259">
        <f t="shared" si="3"/>
        <v>0.5161290323</v>
      </c>
      <c r="Y17" s="553">
        <f t="shared" si="4"/>
        <v>0.5161290323</v>
      </c>
      <c r="Z17" s="517"/>
      <c r="AA17" s="517"/>
      <c r="AB17" s="517"/>
      <c r="AC17" s="517"/>
      <c r="AD17" s="517"/>
      <c r="AE17" s="517"/>
      <c r="AF17" s="517"/>
      <c r="AG17" s="517"/>
      <c r="AH17" s="517"/>
      <c r="AI17" s="517"/>
      <c r="AJ17" s="517"/>
      <c r="AK17" s="517"/>
      <c r="AL17" s="517"/>
      <c r="AM17" s="517"/>
      <c r="AN17" s="517"/>
    </row>
    <row r="18" ht="11.25" customHeight="1">
      <c r="A18" s="558"/>
      <c r="B18" s="559"/>
      <c r="C18" s="560"/>
      <c r="D18" s="561"/>
      <c r="E18" s="562"/>
      <c r="F18" s="563"/>
      <c r="G18" s="564"/>
      <c r="H18" s="564"/>
      <c r="I18" s="564"/>
      <c r="J18" s="565"/>
      <c r="K18" s="565"/>
      <c r="L18" s="565"/>
      <c r="M18" s="565"/>
      <c r="N18" s="565"/>
      <c r="O18" s="565"/>
      <c r="P18" s="565"/>
      <c r="Q18" s="565"/>
      <c r="R18" s="565"/>
      <c r="S18" s="565"/>
      <c r="T18" s="565"/>
      <c r="U18" s="565"/>
      <c r="V18" s="565"/>
      <c r="W18" s="259"/>
      <c r="X18" s="564"/>
      <c r="Y18" s="565"/>
      <c r="Z18" s="517"/>
      <c r="AA18" s="517"/>
      <c r="AB18" s="517"/>
      <c r="AC18" s="517"/>
      <c r="AD18" s="517"/>
      <c r="AE18" s="517"/>
      <c r="AF18" s="517"/>
      <c r="AG18" s="517"/>
      <c r="AH18" s="517"/>
      <c r="AI18" s="517"/>
      <c r="AJ18" s="517"/>
      <c r="AK18" s="517"/>
      <c r="AL18" s="517"/>
      <c r="AM18" s="517"/>
      <c r="AN18" s="517"/>
    </row>
    <row r="19" ht="11.25" customHeight="1">
      <c r="A19" s="537" t="s">
        <v>424</v>
      </c>
      <c r="B19" s="538" t="s">
        <v>804</v>
      </c>
      <c r="C19" s="8"/>
      <c r="D19" s="47"/>
      <c r="E19" s="539"/>
      <c r="F19" s="540"/>
      <c r="G19" s="540"/>
      <c r="H19" s="540"/>
      <c r="I19" s="540"/>
      <c r="J19" s="540"/>
      <c r="K19" s="540"/>
      <c r="L19" s="540"/>
      <c r="M19" s="540"/>
      <c r="N19" s="540"/>
      <c r="O19" s="540"/>
      <c r="P19" s="540"/>
      <c r="Q19" s="540"/>
      <c r="R19" s="540"/>
      <c r="S19" s="540"/>
      <c r="T19" s="540"/>
      <c r="U19" s="540"/>
      <c r="V19" s="540"/>
      <c r="W19" s="566"/>
      <c r="X19" s="540"/>
      <c r="Y19" s="542">
        <f>SUM(X20:X29)/10</f>
        <v>0.01652298851</v>
      </c>
      <c r="Z19" s="517"/>
      <c r="AA19" s="517"/>
      <c r="AB19" s="517"/>
      <c r="AC19" s="517"/>
      <c r="AD19" s="517"/>
      <c r="AE19" s="517"/>
      <c r="AF19" s="517"/>
      <c r="AG19" s="517"/>
      <c r="AH19" s="517"/>
      <c r="AI19" s="517"/>
      <c r="AJ19" s="517"/>
      <c r="AK19" s="517"/>
      <c r="AL19" s="517"/>
      <c r="AM19" s="517"/>
      <c r="AN19" s="517"/>
    </row>
    <row r="20" ht="57.0" customHeight="1">
      <c r="A20" s="550"/>
      <c r="B20" s="259">
        <v>1.0</v>
      </c>
      <c r="C20" s="551" t="s">
        <v>805</v>
      </c>
      <c r="D20" s="552" t="s">
        <v>806</v>
      </c>
      <c r="E20" s="552" t="s">
        <v>807</v>
      </c>
      <c r="F20" s="552" t="s">
        <v>808</v>
      </c>
      <c r="G20" s="554" t="s">
        <v>809</v>
      </c>
      <c r="H20" s="259">
        <v>0.0</v>
      </c>
      <c r="I20" s="259">
        <v>0.0</v>
      </c>
      <c r="J20" s="553">
        <v>1.0</v>
      </c>
      <c r="K20" s="259">
        <v>0.0</v>
      </c>
      <c r="L20" s="259">
        <v>0.0</v>
      </c>
      <c r="M20" s="259">
        <v>0.0</v>
      </c>
      <c r="N20" s="259"/>
      <c r="O20" s="259"/>
      <c r="P20" s="259"/>
      <c r="Q20" s="259"/>
      <c r="R20" s="259"/>
      <c r="S20" s="259"/>
      <c r="T20" s="259"/>
      <c r="U20" s="259"/>
      <c r="V20" s="259"/>
      <c r="W20" s="259"/>
      <c r="X20" s="548">
        <v>0.0</v>
      </c>
      <c r="Y20" s="549">
        <v>0.0</v>
      </c>
      <c r="Z20" s="517"/>
      <c r="AA20" s="517"/>
      <c r="AB20" s="517"/>
      <c r="AC20" s="517"/>
      <c r="AD20" s="517"/>
      <c r="AE20" s="517"/>
      <c r="AF20" s="517"/>
      <c r="AG20" s="517"/>
      <c r="AH20" s="517"/>
      <c r="AI20" s="517"/>
      <c r="AJ20" s="517"/>
      <c r="AK20" s="517"/>
      <c r="AL20" s="517"/>
      <c r="AM20" s="517"/>
      <c r="AN20" s="517"/>
    </row>
    <row r="21" ht="91.5" customHeight="1">
      <c r="A21" s="550"/>
      <c r="B21" s="259">
        <v>2.0</v>
      </c>
      <c r="C21" s="551" t="s">
        <v>810</v>
      </c>
      <c r="D21" s="552" t="s">
        <v>811</v>
      </c>
      <c r="E21" s="552" t="s">
        <v>812</v>
      </c>
      <c r="F21" s="552" t="s">
        <v>813</v>
      </c>
      <c r="G21" s="259" t="s">
        <v>814</v>
      </c>
      <c r="H21" s="259">
        <v>0.0</v>
      </c>
      <c r="I21" s="259">
        <v>0.0</v>
      </c>
      <c r="J21" s="553">
        <v>1.0</v>
      </c>
      <c r="K21" s="259">
        <v>0.0</v>
      </c>
      <c r="L21" s="259">
        <v>0.0</v>
      </c>
      <c r="M21" s="259">
        <v>0.0</v>
      </c>
      <c r="N21" s="259"/>
      <c r="O21" s="259"/>
      <c r="P21" s="259"/>
      <c r="Q21" s="259"/>
      <c r="R21" s="259"/>
      <c r="S21" s="259"/>
      <c r="T21" s="259"/>
      <c r="U21" s="259"/>
      <c r="V21" s="259"/>
      <c r="W21" s="259"/>
      <c r="X21" s="548">
        <v>0.0</v>
      </c>
      <c r="Y21" s="553">
        <v>0.0</v>
      </c>
      <c r="Z21" s="517"/>
      <c r="AA21" s="517"/>
      <c r="AB21" s="517"/>
      <c r="AC21" s="517"/>
      <c r="AD21" s="517"/>
      <c r="AE21" s="517"/>
      <c r="AF21" s="517"/>
      <c r="AG21" s="517"/>
      <c r="AH21" s="517"/>
      <c r="AI21" s="517"/>
      <c r="AJ21" s="517"/>
      <c r="AK21" s="517"/>
      <c r="AL21" s="517"/>
      <c r="AM21" s="517"/>
      <c r="AN21" s="517"/>
    </row>
    <row r="22" ht="34.5" customHeight="1">
      <c r="A22" s="550"/>
      <c r="B22" s="259">
        <v>3.0</v>
      </c>
      <c r="C22" s="551" t="s">
        <v>815</v>
      </c>
      <c r="D22" s="552"/>
      <c r="E22" s="552"/>
      <c r="F22" s="552"/>
      <c r="G22" s="259"/>
      <c r="H22" s="259"/>
      <c r="I22" s="259"/>
      <c r="J22" s="553"/>
      <c r="K22" s="553"/>
      <c r="L22" s="553"/>
      <c r="M22" s="553"/>
      <c r="N22" s="553"/>
      <c r="O22" s="553"/>
      <c r="P22" s="553"/>
      <c r="Q22" s="553"/>
      <c r="R22" s="553"/>
      <c r="S22" s="553"/>
      <c r="T22" s="553"/>
      <c r="U22" s="553"/>
      <c r="V22" s="553"/>
      <c r="W22" s="553">
        <f t="shared" ref="W22:W29" si="5">K22+L22+M22+N22+O22+P22+Q22+R22+S22+T22+U22+V22</f>
        <v>0</v>
      </c>
      <c r="X22" s="548">
        <v>0.0</v>
      </c>
      <c r="Y22" s="553"/>
      <c r="Z22" s="517"/>
      <c r="AA22" s="517"/>
      <c r="AB22" s="517"/>
      <c r="AC22" s="517"/>
      <c r="AD22" s="517"/>
      <c r="AE22" s="517"/>
      <c r="AF22" s="517"/>
      <c r="AG22" s="517"/>
      <c r="AH22" s="517"/>
      <c r="AI22" s="517"/>
      <c r="AJ22" s="517"/>
      <c r="AK22" s="517"/>
      <c r="AL22" s="517"/>
      <c r="AM22" s="517"/>
      <c r="AN22" s="517"/>
    </row>
    <row r="23" ht="45.75" customHeight="1">
      <c r="A23" s="550"/>
      <c r="B23" s="259" t="s">
        <v>816</v>
      </c>
      <c r="C23" s="551" t="s">
        <v>817</v>
      </c>
      <c r="D23" s="552" t="s">
        <v>818</v>
      </c>
      <c r="E23" s="552" t="s">
        <v>819</v>
      </c>
      <c r="F23" s="552" t="s">
        <v>820</v>
      </c>
      <c r="G23" s="259" t="s">
        <v>821</v>
      </c>
      <c r="H23" s="259">
        <v>0.0</v>
      </c>
      <c r="I23" s="259">
        <v>0.0</v>
      </c>
      <c r="J23" s="553">
        <v>1.0</v>
      </c>
      <c r="K23" s="259">
        <v>0.0</v>
      </c>
      <c r="L23" s="259">
        <v>0.0</v>
      </c>
      <c r="M23" s="259">
        <v>0.0</v>
      </c>
      <c r="N23" s="259"/>
      <c r="O23" s="259"/>
      <c r="P23" s="259"/>
      <c r="Q23" s="259"/>
      <c r="R23" s="259"/>
      <c r="S23" s="259"/>
      <c r="T23" s="259"/>
      <c r="U23" s="259"/>
      <c r="V23" s="259"/>
      <c r="W23" s="259">
        <f t="shared" si="5"/>
        <v>0</v>
      </c>
      <c r="X23" s="548">
        <v>0.0</v>
      </c>
      <c r="Y23" s="553">
        <v>0.0</v>
      </c>
      <c r="Z23" s="517"/>
      <c r="AA23" s="517"/>
      <c r="AB23" s="517"/>
      <c r="AC23" s="517"/>
      <c r="AD23" s="517"/>
      <c r="AE23" s="517"/>
      <c r="AF23" s="517"/>
      <c r="AG23" s="517"/>
      <c r="AH23" s="517"/>
      <c r="AI23" s="517"/>
      <c r="AJ23" s="517"/>
      <c r="AK23" s="517"/>
      <c r="AL23" s="517"/>
      <c r="AM23" s="517"/>
      <c r="AN23" s="517"/>
    </row>
    <row r="24" ht="34.5" customHeight="1">
      <c r="A24" s="550"/>
      <c r="B24" s="259" t="s">
        <v>822</v>
      </c>
      <c r="C24" s="551" t="s">
        <v>823</v>
      </c>
      <c r="D24" s="552" t="s">
        <v>824</v>
      </c>
      <c r="E24" s="552"/>
      <c r="F24" s="552"/>
      <c r="G24" s="259" t="s">
        <v>825</v>
      </c>
      <c r="H24" s="259">
        <v>0.0</v>
      </c>
      <c r="I24" s="259">
        <v>0.0</v>
      </c>
      <c r="J24" s="553">
        <v>1.0</v>
      </c>
      <c r="K24" s="259">
        <v>0.0</v>
      </c>
      <c r="L24" s="259">
        <v>0.0</v>
      </c>
      <c r="M24" s="259">
        <v>0.0</v>
      </c>
      <c r="N24" s="259"/>
      <c r="O24" s="259"/>
      <c r="P24" s="259"/>
      <c r="Q24" s="259"/>
      <c r="R24" s="259"/>
      <c r="S24" s="259"/>
      <c r="T24" s="259"/>
      <c r="U24" s="259"/>
      <c r="V24" s="259"/>
      <c r="W24" s="259">
        <f t="shared" si="5"/>
        <v>0</v>
      </c>
      <c r="X24" s="548">
        <v>0.0</v>
      </c>
      <c r="Y24" s="553">
        <v>0.0</v>
      </c>
      <c r="Z24" s="517"/>
      <c r="AA24" s="517"/>
      <c r="AB24" s="517"/>
      <c r="AC24" s="517"/>
      <c r="AD24" s="517"/>
      <c r="AE24" s="517"/>
      <c r="AF24" s="517"/>
      <c r="AG24" s="517"/>
      <c r="AH24" s="517"/>
      <c r="AI24" s="517"/>
      <c r="AJ24" s="517"/>
      <c r="AK24" s="517"/>
      <c r="AL24" s="517"/>
      <c r="AM24" s="517"/>
      <c r="AN24" s="517"/>
    </row>
    <row r="25" ht="34.5" customHeight="1">
      <c r="A25" s="550"/>
      <c r="B25" s="259" t="s">
        <v>826</v>
      </c>
      <c r="C25" s="551" t="s">
        <v>827</v>
      </c>
      <c r="D25" s="552" t="s">
        <v>828</v>
      </c>
      <c r="E25" s="552"/>
      <c r="F25" s="552"/>
      <c r="G25" s="259" t="s">
        <v>825</v>
      </c>
      <c r="H25" s="259">
        <v>0.0</v>
      </c>
      <c r="I25" s="259">
        <v>0.0</v>
      </c>
      <c r="J25" s="553">
        <v>1.0</v>
      </c>
      <c r="K25" s="259">
        <v>0.0</v>
      </c>
      <c r="L25" s="259">
        <v>0.0</v>
      </c>
      <c r="M25" s="259">
        <v>0.0</v>
      </c>
      <c r="N25" s="259"/>
      <c r="O25" s="259"/>
      <c r="P25" s="259"/>
      <c r="Q25" s="259"/>
      <c r="R25" s="259"/>
      <c r="S25" s="259"/>
      <c r="T25" s="259"/>
      <c r="U25" s="259"/>
      <c r="V25" s="259"/>
      <c r="W25" s="259">
        <f t="shared" si="5"/>
        <v>0</v>
      </c>
      <c r="X25" s="548">
        <v>0.0</v>
      </c>
      <c r="Y25" s="553">
        <v>0.0</v>
      </c>
      <c r="Z25" s="517"/>
      <c r="AA25" s="517"/>
      <c r="AB25" s="517"/>
      <c r="AC25" s="517"/>
      <c r="AD25" s="517"/>
      <c r="AE25" s="517"/>
      <c r="AF25" s="517"/>
      <c r="AG25" s="517"/>
      <c r="AH25" s="517"/>
      <c r="AI25" s="517"/>
      <c r="AJ25" s="517"/>
      <c r="AK25" s="517"/>
      <c r="AL25" s="517"/>
      <c r="AM25" s="517"/>
      <c r="AN25" s="517"/>
    </row>
    <row r="26" ht="69.0" customHeight="1">
      <c r="A26" s="550"/>
      <c r="B26" s="259" t="s">
        <v>829</v>
      </c>
      <c r="C26" s="551" t="s">
        <v>830</v>
      </c>
      <c r="D26" s="552" t="s">
        <v>831</v>
      </c>
      <c r="E26" s="552" t="s">
        <v>832</v>
      </c>
      <c r="F26" s="552" t="s">
        <v>833</v>
      </c>
      <c r="G26" s="259" t="s">
        <v>834</v>
      </c>
      <c r="H26" s="554" t="s">
        <v>835</v>
      </c>
      <c r="I26" s="259">
        <v>0.0</v>
      </c>
      <c r="J26" s="553">
        <v>1.0</v>
      </c>
      <c r="K26" s="259">
        <v>0.0</v>
      </c>
      <c r="L26" s="259">
        <v>0.0</v>
      </c>
      <c r="M26" s="259">
        <v>0.0</v>
      </c>
      <c r="N26" s="259"/>
      <c r="O26" s="259"/>
      <c r="P26" s="259"/>
      <c r="Q26" s="259"/>
      <c r="R26" s="259"/>
      <c r="S26" s="259"/>
      <c r="T26" s="259"/>
      <c r="U26" s="259"/>
      <c r="V26" s="259"/>
      <c r="W26" s="259">
        <f t="shared" si="5"/>
        <v>0</v>
      </c>
      <c r="X26" s="548">
        <v>0.0</v>
      </c>
      <c r="Y26" s="553">
        <v>0.0</v>
      </c>
      <c r="Z26" s="517"/>
      <c r="AA26" s="517"/>
      <c r="AB26" s="517"/>
      <c r="AC26" s="517"/>
      <c r="AD26" s="517"/>
      <c r="AE26" s="517"/>
      <c r="AF26" s="517"/>
      <c r="AG26" s="517"/>
      <c r="AH26" s="517"/>
      <c r="AI26" s="517"/>
      <c r="AJ26" s="517"/>
      <c r="AK26" s="517"/>
      <c r="AL26" s="517"/>
      <c r="AM26" s="517"/>
      <c r="AN26" s="517"/>
    </row>
    <row r="27" ht="34.5" customHeight="1">
      <c r="A27" s="550"/>
      <c r="B27" s="259">
        <v>4.0</v>
      </c>
      <c r="C27" s="551" t="s">
        <v>836</v>
      </c>
      <c r="D27" s="552"/>
      <c r="E27" s="552"/>
      <c r="F27" s="552"/>
      <c r="G27" s="259"/>
      <c r="H27" s="259"/>
      <c r="I27" s="259"/>
      <c r="J27" s="553"/>
      <c r="K27" s="259"/>
      <c r="L27" s="259"/>
      <c r="M27" s="259"/>
      <c r="N27" s="259"/>
      <c r="O27" s="259"/>
      <c r="P27" s="259"/>
      <c r="Q27" s="259"/>
      <c r="R27" s="259"/>
      <c r="S27" s="259"/>
      <c r="T27" s="259"/>
      <c r="U27" s="259"/>
      <c r="V27" s="259"/>
      <c r="W27" s="259">
        <f t="shared" si="5"/>
        <v>0</v>
      </c>
      <c r="X27" s="548">
        <v>0.0</v>
      </c>
      <c r="Y27" s="553"/>
      <c r="Z27" s="517"/>
      <c r="AA27" s="517"/>
      <c r="AB27" s="517"/>
      <c r="AC27" s="517"/>
      <c r="AD27" s="517"/>
      <c r="AE27" s="517"/>
      <c r="AF27" s="517"/>
      <c r="AG27" s="517"/>
      <c r="AH27" s="517"/>
      <c r="AI27" s="517"/>
      <c r="AJ27" s="517"/>
      <c r="AK27" s="517"/>
      <c r="AL27" s="517"/>
      <c r="AM27" s="517"/>
      <c r="AN27" s="517"/>
    </row>
    <row r="28" ht="34.5" customHeight="1">
      <c r="A28" s="550"/>
      <c r="B28" s="259" t="s">
        <v>837</v>
      </c>
      <c r="C28" s="551" t="s">
        <v>838</v>
      </c>
      <c r="D28" s="552"/>
      <c r="E28" s="552"/>
      <c r="F28" s="552"/>
      <c r="G28" s="259" t="s">
        <v>839</v>
      </c>
      <c r="H28" s="554" t="s">
        <v>840</v>
      </c>
      <c r="I28" s="259">
        <v>12.0</v>
      </c>
      <c r="J28" s="553">
        <v>1.0</v>
      </c>
      <c r="K28" s="259">
        <v>1.0</v>
      </c>
      <c r="L28" s="259">
        <v>1.0</v>
      </c>
      <c r="M28" s="259">
        <v>1.0</v>
      </c>
      <c r="N28" s="259"/>
      <c r="O28" s="259"/>
      <c r="P28" s="259"/>
      <c r="Q28" s="259"/>
      <c r="R28" s="259"/>
      <c r="S28" s="259"/>
      <c r="T28" s="259"/>
      <c r="U28" s="259"/>
      <c r="V28" s="259"/>
      <c r="W28" s="259">
        <f t="shared" si="5"/>
        <v>3</v>
      </c>
      <c r="X28" s="548">
        <v>0.0</v>
      </c>
      <c r="Y28" s="553">
        <f t="shared" ref="Y28:Y29" si="6">W28/I28</f>
        <v>0.25</v>
      </c>
      <c r="Z28" s="517"/>
      <c r="AA28" s="517"/>
      <c r="AB28" s="517"/>
      <c r="AC28" s="517"/>
      <c r="AD28" s="517"/>
      <c r="AE28" s="517"/>
      <c r="AF28" s="517"/>
      <c r="AG28" s="517"/>
      <c r="AH28" s="517"/>
      <c r="AI28" s="517"/>
      <c r="AJ28" s="517"/>
      <c r="AK28" s="517"/>
      <c r="AL28" s="517"/>
      <c r="AM28" s="517"/>
      <c r="AN28" s="517"/>
    </row>
    <row r="29" ht="45.75" customHeight="1">
      <c r="A29" s="550"/>
      <c r="B29" s="259" t="s">
        <v>841</v>
      </c>
      <c r="C29" s="551" t="s">
        <v>842</v>
      </c>
      <c r="D29" s="552" t="s">
        <v>843</v>
      </c>
      <c r="E29" s="552" t="s">
        <v>844</v>
      </c>
      <c r="F29" s="552" t="s">
        <v>845</v>
      </c>
      <c r="G29" s="259" t="s">
        <v>482</v>
      </c>
      <c r="H29" s="259" t="s">
        <v>846</v>
      </c>
      <c r="I29" s="259">
        <v>696.0</v>
      </c>
      <c r="J29" s="553">
        <v>1.0</v>
      </c>
      <c r="K29" s="259">
        <v>58.0</v>
      </c>
      <c r="L29" s="557">
        <v>57.0</v>
      </c>
      <c r="M29" s="557"/>
      <c r="N29" s="259"/>
      <c r="O29" s="259"/>
      <c r="P29" s="259"/>
      <c r="Q29" s="259"/>
      <c r="R29" s="259"/>
      <c r="S29" s="259"/>
      <c r="T29" s="259"/>
      <c r="U29" s="259"/>
      <c r="V29" s="259"/>
      <c r="W29" s="259">
        <f t="shared" si="5"/>
        <v>115</v>
      </c>
      <c r="X29" s="548">
        <f>W29/I29</f>
        <v>0.1652298851</v>
      </c>
      <c r="Y29" s="553">
        <f t="shared" si="6"/>
        <v>0.1652298851</v>
      </c>
      <c r="Z29" s="517"/>
      <c r="AA29" s="517"/>
      <c r="AB29" s="517"/>
      <c r="AC29" s="517"/>
      <c r="AD29" s="517"/>
      <c r="AE29" s="517"/>
      <c r="AF29" s="517"/>
      <c r="AG29" s="517"/>
      <c r="AH29" s="517"/>
      <c r="AI29" s="517"/>
      <c r="AJ29" s="517"/>
      <c r="AK29" s="517"/>
      <c r="AL29" s="517"/>
      <c r="AM29" s="517"/>
      <c r="AN29" s="517"/>
    </row>
    <row r="30" ht="11.25" customHeight="1">
      <c r="A30" s="550"/>
      <c r="B30" s="259"/>
      <c r="C30" s="551"/>
      <c r="D30" s="552"/>
      <c r="E30" s="552"/>
      <c r="F30" s="552"/>
      <c r="G30" s="259"/>
      <c r="H30" s="259"/>
      <c r="I30" s="259"/>
      <c r="J30" s="553"/>
      <c r="K30" s="553"/>
      <c r="L30" s="553"/>
      <c r="M30" s="553"/>
      <c r="N30" s="553"/>
      <c r="O30" s="553"/>
      <c r="P30" s="553"/>
      <c r="Q30" s="553"/>
      <c r="R30" s="553"/>
      <c r="S30" s="553"/>
      <c r="T30" s="553"/>
      <c r="U30" s="553"/>
      <c r="V30" s="553"/>
      <c r="W30" s="259"/>
      <c r="X30" s="548"/>
      <c r="Y30" s="553"/>
      <c r="Z30" s="517"/>
      <c r="AA30" s="517"/>
      <c r="AB30" s="517"/>
      <c r="AC30" s="517"/>
      <c r="AD30" s="517"/>
      <c r="AE30" s="517"/>
      <c r="AF30" s="517"/>
      <c r="AG30" s="517"/>
      <c r="AH30" s="517"/>
      <c r="AI30" s="517"/>
      <c r="AJ30" s="517"/>
      <c r="AK30" s="517"/>
      <c r="AL30" s="517"/>
      <c r="AM30" s="517"/>
      <c r="AN30" s="517"/>
    </row>
    <row r="31" ht="11.25" customHeight="1">
      <c r="A31" s="537" t="s">
        <v>555</v>
      </c>
      <c r="B31" s="538" t="s">
        <v>847</v>
      </c>
      <c r="C31" s="8"/>
      <c r="D31" s="47"/>
      <c r="E31" s="539"/>
      <c r="F31" s="540"/>
      <c r="G31" s="540"/>
      <c r="H31" s="540"/>
      <c r="I31" s="540"/>
      <c r="J31" s="540"/>
      <c r="K31" s="540"/>
      <c r="L31" s="540"/>
      <c r="M31" s="540"/>
      <c r="N31" s="540"/>
      <c r="O31" s="540"/>
      <c r="P31" s="540"/>
      <c r="Q31" s="540"/>
      <c r="R31" s="540"/>
      <c r="S31" s="540"/>
      <c r="T31" s="540"/>
      <c r="U31" s="540"/>
      <c r="V31" s="540"/>
      <c r="W31" s="566"/>
      <c r="X31" s="555"/>
      <c r="Y31" s="542" t="str">
        <f>SUM(X32:X36)/3</f>
        <v>#DIV/0!</v>
      </c>
      <c r="Z31" s="517"/>
      <c r="AA31" s="517"/>
      <c r="AB31" s="517"/>
      <c r="AC31" s="517"/>
      <c r="AD31" s="517"/>
      <c r="AE31" s="517"/>
      <c r="AF31" s="517"/>
      <c r="AG31" s="517"/>
      <c r="AH31" s="517"/>
      <c r="AI31" s="517"/>
      <c r="AJ31" s="517"/>
      <c r="AK31" s="517"/>
      <c r="AL31" s="517"/>
      <c r="AM31" s="517"/>
      <c r="AN31" s="517"/>
    </row>
    <row r="32" ht="22.5" customHeight="1">
      <c r="A32" s="550"/>
      <c r="B32" s="259">
        <v>1.0</v>
      </c>
      <c r="C32" s="551" t="s">
        <v>848</v>
      </c>
      <c r="D32" s="552"/>
      <c r="E32" s="552"/>
      <c r="F32" s="552"/>
      <c r="G32" s="259"/>
      <c r="H32" s="259"/>
      <c r="I32" s="259"/>
      <c r="J32" s="549">
        <v>1.0</v>
      </c>
      <c r="K32" s="549"/>
      <c r="L32" s="549"/>
      <c r="M32" s="549"/>
      <c r="N32" s="549"/>
      <c r="O32" s="549"/>
      <c r="P32" s="549"/>
      <c r="Q32" s="549"/>
      <c r="R32" s="549"/>
      <c r="S32" s="549"/>
      <c r="T32" s="549"/>
      <c r="U32" s="549"/>
      <c r="V32" s="549"/>
      <c r="W32" s="553">
        <f t="shared" ref="W32:W33" si="7">K32+L32+M32+N32+O32+P32+Q32+R32+S32+T32+U32+V32</f>
        <v>0</v>
      </c>
      <c r="X32" s="548"/>
      <c r="Y32" s="549"/>
      <c r="Z32" s="517"/>
      <c r="AA32" s="517"/>
      <c r="AB32" s="517"/>
      <c r="AC32" s="517"/>
      <c r="AD32" s="517"/>
      <c r="AE32" s="517"/>
      <c r="AF32" s="517"/>
      <c r="AG32" s="517"/>
      <c r="AH32" s="517"/>
      <c r="AI32" s="517"/>
      <c r="AJ32" s="567"/>
      <c r="AK32" s="558"/>
      <c r="AL32" s="558"/>
      <c r="AM32" s="558"/>
      <c r="AN32" s="558"/>
    </row>
    <row r="33" ht="91.5" customHeight="1">
      <c r="A33" s="550"/>
      <c r="B33" s="259"/>
      <c r="C33" s="551" t="s">
        <v>849</v>
      </c>
      <c r="D33" s="552" t="s">
        <v>850</v>
      </c>
      <c r="E33" s="552" t="s">
        <v>851</v>
      </c>
      <c r="F33" s="552" t="s">
        <v>852</v>
      </c>
      <c r="G33" s="259" t="s">
        <v>482</v>
      </c>
      <c r="H33" s="259" t="s">
        <v>839</v>
      </c>
      <c r="I33" s="259">
        <v>60.0</v>
      </c>
      <c r="J33" s="549">
        <v>1.0</v>
      </c>
      <c r="K33" s="548">
        <v>0.0</v>
      </c>
      <c r="L33" s="548">
        <v>0.0</v>
      </c>
      <c r="M33" s="548">
        <v>0.0</v>
      </c>
      <c r="N33" s="548"/>
      <c r="O33" s="548"/>
      <c r="P33" s="548"/>
      <c r="Q33" s="548"/>
      <c r="R33" s="548"/>
      <c r="S33" s="548"/>
      <c r="T33" s="548"/>
      <c r="U33" s="548"/>
      <c r="V33" s="548"/>
      <c r="W33" s="259">
        <f t="shared" si="7"/>
        <v>0</v>
      </c>
      <c r="X33" s="548">
        <f t="shared" ref="X33:X34" si="8">W33/I33</f>
        <v>0</v>
      </c>
      <c r="Y33" s="549">
        <f>W33/I33</f>
        <v>0</v>
      </c>
      <c r="Z33" s="517"/>
      <c r="AA33" s="517"/>
      <c r="AB33" s="517"/>
      <c r="AC33" s="517"/>
      <c r="AD33" s="517"/>
      <c r="AE33" s="517"/>
      <c r="AF33" s="517"/>
      <c r="AG33" s="517"/>
      <c r="AH33" s="517"/>
      <c r="AI33" s="517"/>
      <c r="AJ33" s="517"/>
      <c r="AK33" s="517"/>
      <c r="AL33" s="517"/>
      <c r="AM33" s="517"/>
      <c r="AN33" s="517"/>
    </row>
    <row r="34" ht="138.0" customHeight="1">
      <c r="A34" s="550"/>
      <c r="B34" s="259"/>
      <c r="C34" s="551" t="s">
        <v>853</v>
      </c>
      <c r="D34" s="552" t="s">
        <v>854</v>
      </c>
      <c r="E34" s="552" t="s">
        <v>855</v>
      </c>
      <c r="F34" s="552" t="s">
        <v>856</v>
      </c>
      <c r="G34" s="259" t="s">
        <v>482</v>
      </c>
      <c r="H34" s="259" t="s">
        <v>857</v>
      </c>
      <c r="I34" s="259">
        <v>0.0</v>
      </c>
      <c r="J34" s="549">
        <v>1.0</v>
      </c>
      <c r="K34" s="548">
        <v>0.0</v>
      </c>
      <c r="L34" s="548">
        <v>0.0</v>
      </c>
      <c r="M34" s="548">
        <v>0.0</v>
      </c>
      <c r="N34" s="548"/>
      <c r="O34" s="548"/>
      <c r="P34" s="548"/>
      <c r="Q34" s="548"/>
      <c r="R34" s="548"/>
      <c r="S34" s="548"/>
      <c r="T34" s="548"/>
      <c r="U34" s="548"/>
      <c r="V34" s="548"/>
      <c r="W34" s="259"/>
      <c r="X34" s="548" t="str">
        <f t="shared" si="8"/>
        <v>#DIV/0!</v>
      </c>
      <c r="Y34" s="549">
        <v>0.0</v>
      </c>
      <c r="Z34" s="517"/>
      <c r="AA34" s="517"/>
      <c r="AB34" s="517"/>
      <c r="AC34" s="517"/>
      <c r="AD34" s="517"/>
      <c r="AE34" s="517"/>
      <c r="AF34" s="517"/>
      <c r="AG34" s="517"/>
      <c r="AH34" s="517"/>
      <c r="AI34" s="517"/>
      <c r="AJ34" s="517"/>
      <c r="AK34" s="517"/>
      <c r="AL34" s="517"/>
      <c r="AM34" s="517"/>
      <c r="AN34" s="517"/>
    </row>
    <row r="35" ht="22.5" customHeight="1">
      <c r="A35" s="550"/>
      <c r="B35" s="493">
        <v>2.0</v>
      </c>
      <c r="C35" s="568" t="s">
        <v>858</v>
      </c>
      <c r="D35" s="263"/>
      <c r="E35" s="569"/>
      <c r="F35" s="569"/>
      <c r="G35" s="493"/>
      <c r="H35" s="493"/>
      <c r="I35" s="153"/>
      <c r="J35" s="549"/>
      <c r="K35" s="549"/>
      <c r="L35" s="549"/>
      <c r="M35" s="549"/>
      <c r="N35" s="549"/>
      <c r="O35" s="549"/>
      <c r="P35" s="549"/>
      <c r="Q35" s="549"/>
      <c r="R35" s="549"/>
      <c r="S35" s="549"/>
      <c r="T35" s="549"/>
      <c r="U35" s="549"/>
      <c r="V35" s="549"/>
      <c r="W35" s="259"/>
      <c r="X35" s="548"/>
      <c r="Y35" s="553"/>
      <c r="Z35" s="517"/>
      <c r="AA35" s="517"/>
      <c r="AB35" s="517"/>
      <c r="AC35" s="517"/>
      <c r="AD35" s="517"/>
      <c r="AE35" s="517"/>
      <c r="AF35" s="517"/>
      <c r="AG35" s="517"/>
      <c r="AH35" s="517"/>
      <c r="AI35" s="517"/>
      <c r="AJ35" s="517"/>
      <c r="AK35" s="517"/>
      <c r="AL35" s="517"/>
      <c r="AM35" s="517"/>
      <c r="AN35" s="517"/>
    </row>
    <row r="36" ht="80.25" customHeight="1">
      <c r="A36" s="550"/>
      <c r="B36" s="493"/>
      <c r="C36" s="551" t="s">
        <v>859</v>
      </c>
      <c r="D36" s="552" t="s">
        <v>860</v>
      </c>
      <c r="E36" s="552" t="s">
        <v>861</v>
      </c>
      <c r="F36" s="552" t="s">
        <v>862</v>
      </c>
      <c r="G36" s="259">
        <v>0.0</v>
      </c>
      <c r="H36" s="259">
        <v>0.0</v>
      </c>
      <c r="I36" s="570">
        <v>0.0</v>
      </c>
      <c r="J36" s="549">
        <v>1.0</v>
      </c>
      <c r="K36" s="548">
        <v>0.0</v>
      </c>
      <c r="L36" s="548">
        <v>0.0</v>
      </c>
      <c r="M36" s="548">
        <v>0.0</v>
      </c>
      <c r="N36" s="548"/>
      <c r="O36" s="548"/>
      <c r="P36" s="548"/>
      <c r="Q36" s="548"/>
      <c r="R36" s="548"/>
      <c r="S36" s="548"/>
      <c r="T36" s="548"/>
      <c r="U36" s="548"/>
      <c r="V36" s="548"/>
      <c r="W36" s="259">
        <f t="shared" ref="W36:W38" si="9">K36+L36+M36+N36+O36+P36+Q36+R36+S36+T36+U36+V36</f>
        <v>0</v>
      </c>
      <c r="X36" s="548" t="str">
        <f t="shared" ref="X36:X38" si="10">W36/I36</f>
        <v>#DIV/0!</v>
      </c>
      <c r="Y36" s="553">
        <v>0.0</v>
      </c>
      <c r="Z36" s="517"/>
      <c r="AA36" s="517"/>
      <c r="AB36" s="517"/>
      <c r="AC36" s="517"/>
      <c r="AD36" s="517"/>
      <c r="AE36" s="517"/>
      <c r="AF36" s="517"/>
      <c r="AG36" s="517"/>
      <c r="AH36" s="517"/>
      <c r="AI36" s="517"/>
      <c r="AJ36" s="517"/>
      <c r="AK36" s="517"/>
      <c r="AL36" s="517"/>
      <c r="AM36" s="517"/>
      <c r="AN36" s="517"/>
    </row>
    <row r="37" ht="103.5" customHeight="1">
      <c r="A37" s="550"/>
      <c r="B37" s="493"/>
      <c r="C37" s="551" t="s">
        <v>863</v>
      </c>
      <c r="D37" s="552" t="s">
        <v>864</v>
      </c>
      <c r="E37" s="552" t="s">
        <v>865</v>
      </c>
      <c r="F37" s="552" t="s">
        <v>866</v>
      </c>
      <c r="G37" s="259" t="s">
        <v>867</v>
      </c>
      <c r="H37" s="554" t="s">
        <v>868</v>
      </c>
      <c r="I37" s="493">
        <v>5.0</v>
      </c>
      <c r="J37" s="549">
        <v>1.0</v>
      </c>
      <c r="K37" s="548">
        <v>0.0</v>
      </c>
      <c r="L37" s="548">
        <v>0.0</v>
      </c>
      <c r="M37" s="548">
        <v>0.0</v>
      </c>
      <c r="N37" s="548"/>
      <c r="O37" s="548"/>
      <c r="P37" s="548"/>
      <c r="Q37" s="548"/>
      <c r="R37" s="548"/>
      <c r="S37" s="548"/>
      <c r="T37" s="548"/>
      <c r="U37" s="548"/>
      <c r="V37" s="548"/>
      <c r="W37" s="259">
        <f t="shared" si="9"/>
        <v>0</v>
      </c>
      <c r="X37" s="548">
        <f t="shared" si="10"/>
        <v>0</v>
      </c>
      <c r="Y37" s="553">
        <v>0.0</v>
      </c>
      <c r="Z37" s="517"/>
      <c r="AA37" s="517"/>
      <c r="AB37" s="517"/>
      <c r="AC37" s="517"/>
      <c r="AD37" s="517"/>
      <c r="AE37" s="517"/>
      <c r="AF37" s="517"/>
      <c r="AG37" s="517"/>
      <c r="AH37" s="517"/>
      <c r="AI37" s="517"/>
      <c r="AJ37" s="517"/>
      <c r="AK37" s="517"/>
      <c r="AL37" s="517"/>
      <c r="AM37" s="517"/>
      <c r="AN37" s="517"/>
    </row>
    <row r="38" ht="103.5" customHeight="1">
      <c r="A38" s="550"/>
      <c r="B38" s="493"/>
      <c r="C38" s="551" t="s">
        <v>869</v>
      </c>
      <c r="D38" s="552" t="s">
        <v>870</v>
      </c>
      <c r="E38" s="552" t="s">
        <v>871</v>
      </c>
      <c r="F38" s="552" t="s">
        <v>872</v>
      </c>
      <c r="G38" s="259" t="s">
        <v>786</v>
      </c>
      <c r="H38" s="554" t="s">
        <v>873</v>
      </c>
      <c r="I38" s="571">
        <v>1166.0</v>
      </c>
      <c r="J38" s="549">
        <v>1.0</v>
      </c>
      <c r="K38" s="572">
        <v>87.0</v>
      </c>
      <c r="L38" s="572">
        <v>78.0</v>
      </c>
      <c r="M38" s="548">
        <v>0.0</v>
      </c>
      <c r="N38" s="548"/>
      <c r="O38" s="548"/>
      <c r="P38" s="548"/>
      <c r="Q38" s="548"/>
      <c r="R38" s="548"/>
      <c r="S38" s="548"/>
      <c r="T38" s="548"/>
      <c r="U38" s="548"/>
      <c r="V38" s="548"/>
      <c r="W38" s="259">
        <f t="shared" si="9"/>
        <v>165</v>
      </c>
      <c r="X38" s="548">
        <f t="shared" si="10"/>
        <v>0.141509434</v>
      </c>
      <c r="Y38" s="553">
        <v>0.0</v>
      </c>
      <c r="Z38" s="517"/>
      <c r="AA38" s="517"/>
      <c r="AB38" s="517"/>
      <c r="AC38" s="517"/>
      <c r="AD38" s="517"/>
      <c r="AE38" s="517"/>
      <c r="AF38" s="517"/>
      <c r="AG38" s="517"/>
      <c r="AH38" s="517"/>
      <c r="AI38" s="517"/>
      <c r="AJ38" s="517"/>
      <c r="AK38" s="517"/>
      <c r="AL38" s="517"/>
      <c r="AM38" s="517"/>
      <c r="AN38" s="517"/>
    </row>
    <row r="39" ht="22.5" customHeight="1">
      <c r="A39" s="550"/>
      <c r="B39" s="493"/>
      <c r="C39" s="568" t="s">
        <v>874</v>
      </c>
      <c r="D39" s="552"/>
      <c r="E39" s="552"/>
      <c r="F39" s="552"/>
      <c r="G39" s="259"/>
      <c r="H39" s="259"/>
      <c r="I39" s="573"/>
      <c r="J39" s="549"/>
      <c r="K39" s="549"/>
      <c r="L39" s="549"/>
      <c r="M39" s="549"/>
      <c r="N39" s="549"/>
      <c r="O39" s="549"/>
      <c r="P39" s="549"/>
      <c r="Q39" s="549"/>
      <c r="R39" s="549"/>
      <c r="S39" s="549"/>
      <c r="T39" s="549"/>
      <c r="U39" s="549"/>
      <c r="V39" s="549"/>
      <c r="W39" s="259"/>
      <c r="X39" s="548"/>
      <c r="Y39" s="553"/>
      <c r="Z39" s="517"/>
      <c r="AA39" s="517"/>
      <c r="AB39" s="517"/>
      <c r="AC39" s="517"/>
      <c r="AD39" s="517"/>
      <c r="AE39" s="517"/>
      <c r="AF39" s="517"/>
      <c r="AG39" s="517"/>
      <c r="AH39" s="517"/>
      <c r="AI39" s="517"/>
      <c r="AJ39" s="517"/>
      <c r="AK39" s="517"/>
      <c r="AL39" s="517"/>
      <c r="AM39" s="517"/>
      <c r="AN39" s="517"/>
    </row>
    <row r="40" ht="103.5" customHeight="1">
      <c r="A40" s="550"/>
      <c r="B40" s="550"/>
      <c r="C40" s="551" t="s">
        <v>875</v>
      </c>
      <c r="D40" s="552" t="s">
        <v>876</v>
      </c>
      <c r="E40" s="552" t="s">
        <v>877</v>
      </c>
      <c r="F40" s="552" t="s">
        <v>878</v>
      </c>
      <c r="G40" s="259" t="s">
        <v>786</v>
      </c>
      <c r="H40" s="554" t="s">
        <v>879</v>
      </c>
      <c r="I40" s="259">
        <v>9.0</v>
      </c>
      <c r="J40" s="549">
        <v>1.0</v>
      </c>
      <c r="K40" s="548">
        <v>0.0</v>
      </c>
      <c r="L40" s="548">
        <v>0.0</v>
      </c>
      <c r="M40" s="548">
        <v>0.0</v>
      </c>
      <c r="N40" s="548"/>
      <c r="O40" s="548"/>
      <c r="P40" s="548"/>
      <c r="Q40" s="548"/>
      <c r="R40" s="548"/>
      <c r="S40" s="548"/>
      <c r="T40" s="548"/>
      <c r="U40" s="548"/>
      <c r="V40" s="548"/>
      <c r="W40" s="259"/>
      <c r="X40" s="574">
        <f>W40/I40</f>
        <v>0</v>
      </c>
      <c r="Y40" s="553">
        <f>W40/I40</f>
        <v>0</v>
      </c>
      <c r="Z40" s="517"/>
      <c r="AA40" s="517"/>
      <c r="AB40" s="517"/>
      <c r="AC40" s="517"/>
      <c r="AD40" s="517"/>
      <c r="AE40" s="517"/>
      <c r="AF40" s="517"/>
      <c r="AG40" s="517"/>
      <c r="AH40" s="517"/>
      <c r="AI40" s="517"/>
      <c r="AJ40" s="517"/>
      <c r="AK40" s="517"/>
      <c r="AL40" s="517"/>
      <c r="AM40" s="517"/>
      <c r="AN40" s="517"/>
    </row>
    <row r="41" ht="11.25" customHeight="1">
      <c r="A41" s="550"/>
      <c r="B41" s="550" t="s">
        <v>880</v>
      </c>
      <c r="C41" s="575"/>
      <c r="D41" s="263"/>
      <c r="E41" s="493"/>
      <c r="F41" s="493"/>
      <c r="G41" s="493"/>
      <c r="H41" s="493"/>
      <c r="I41" s="573"/>
      <c r="J41" s="576"/>
      <c r="K41" s="576"/>
      <c r="L41" s="576"/>
      <c r="M41" s="576"/>
      <c r="N41" s="576"/>
      <c r="O41" s="576"/>
      <c r="P41" s="576"/>
      <c r="Q41" s="576"/>
      <c r="R41" s="576"/>
      <c r="S41" s="576"/>
      <c r="T41" s="576"/>
      <c r="U41" s="576"/>
      <c r="V41" s="576"/>
      <c r="W41" s="493"/>
      <c r="X41" s="573"/>
      <c r="Y41" s="550"/>
      <c r="Z41" s="517"/>
      <c r="AA41" s="517"/>
      <c r="AB41" s="517"/>
      <c r="AC41" s="517"/>
      <c r="AD41" s="517"/>
      <c r="AE41" s="517"/>
      <c r="AF41" s="517"/>
      <c r="AG41" s="517"/>
      <c r="AH41" s="517"/>
      <c r="AI41" s="517"/>
      <c r="AJ41" s="517"/>
      <c r="AK41" s="517"/>
      <c r="AL41" s="517"/>
      <c r="AM41" s="517"/>
      <c r="AN41" s="517"/>
    </row>
    <row r="42" ht="11.25" customHeight="1">
      <c r="A42" s="550"/>
      <c r="B42" s="550"/>
      <c r="C42" s="575"/>
      <c r="D42" s="263"/>
      <c r="E42" s="493"/>
      <c r="F42" s="493"/>
      <c r="G42" s="493"/>
      <c r="H42" s="493"/>
      <c r="I42" s="573"/>
      <c r="J42" s="576"/>
      <c r="K42" s="576"/>
      <c r="L42" s="576"/>
      <c r="M42" s="576"/>
      <c r="N42" s="576"/>
      <c r="O42" s="576"/>
      <c r="P42" s="576"/>
      <c r="Q42" s="576"/>
      <c r="R42" s="576"/>
      <c r="S42" s="576"/>
      <c r="T42" s="576"/>
      <c r="U42" s="576"/>
      <c r="V42" s="576"/>
      <c r="W42" s="493"/>
      <c r="X42" s="573"/>
      <c r="Y42" s="550"/>
      <c r="Z42" s="517"/>
      <c r="AA42" s="517"/>
      <c r="AB42" s="517"/>
      <c r="AC42" s="517"/>
      <c r="AD42" s="517"/>
      <c r="AE42" s="517"/>
      <c r="AF42" s="517"/>
      <c r="AG42" s="517"/>
      <c r="AH42" s="517"/>
      <c r="AI42" s="517"/>
      <c r="AJ42" s="517"/>
      <c r="AK42" s="517"/>
      <c r="AL42" s="517"/>
      <c r="AM42" s="517"/>
      <c r="AN42" s="517"/>
    </row>
    <row r="43" ht="11.25" customHeight="1">
      <c r="A43" s="448"/>
      <c r="B43" s="221"/>
      <c r="C43" s="482" t="s">
        <v>881</v>
      </c>
      <c r="D43" s="483"/>
      <c r="E43" s="483"/>
      <c r="F43" s="483"/>
      <c r="G43" s="221"/>
      <c r="H43" s="221"/>
      <c r="I43" s="484"/>
      <c r="J43" s="484"/>
      <c r="K43" s="484"/>
      <c r="L43" s="484"/>
      <c r="M43" s="484"/>
      <c r="N43" s="484"/>
      <c r="O43" s="484"/>
      <c r="P43" s="484"/>
      <c r="Q43" s="484"/>
      <c r="R43" s="484"/>
      <c r="S43" s="484"/>
      <c r="T43" s="484"/>
      <c r="U43" s="484"/>
      <c r="V43" s="484"/>
      <c r="W43" s="484"/>
      <c r="X43" s="484"/>
      <c r="Y43" s="438" t="str">
        <f>SUM(Y9:Y31)</f>
        <v>#DIV/0!</v>
      </c>
      <c r="Z43" s="517"/>
      <c r="AA43" s="517"/>
      <c r="AB43" s="517"/>
      <c r="AC43" s="517"/>
      <c r="AD43" s="517"/>
      <c r="AE43" s="517"/>
      <c r="AF43" s="517"/>
      <c r="AG43" s="517"/>
      <c r="AH43" s="517"/>
      <c r="AI43" s="517"/>
      <c r="AJ43" s="517"/>
      <c r="AK43" s="517"/>
      <c r="AL43" s="517"/>
      <c r="AM43" s="517"/>
      <c r="AN43" s="517"/>
    </row>
    <row r="44" ht="11.25" customHeight="1">
      <c r="A44" s="577"/>
      <c r="B44" s="487"/>
      <c r="C44" s="485" t="s">
        <v>882</v>
      </c>
      <c r="D44" s="486"/>
      <c r="E44" s="486"/>
      <c r="F44" s="486"/>
      <c r="G44" s="487"/>
      <c r="H44" s="487"/>
      <c r="I44" s="488"/>
      <c r="J44" s="488"/>
      <c r="K44" s="488"/>
      <c r="L44" s="488"/>
      <c r="M44" s="488"/>
      <c r="N44" s="488"/>
      <c r="O44" s="488"/>
      <c r="P44" s="488"/>
      <c r="Q44" s="488"/>
      <c r="R44" s="488"/>
      <c r="S44" s="488"/>
      <c r="T44" s="488"/>
      <c r="U44" s="488"/>
      <c r="V44" s="488"/>
      <c r="W44" s="488"/>
      <c r="X44" s="488"/>
      <c r="Y44" s="489" t="str">
        <f>Y43/4</f>
        <v>#DIV/0!</v>
      </c>
      <c r="Z44" s="517"/>
      <c r="AA44" s="517"/>
      <c r="AB44" s="517"/>
      <c r="AC44" s="517"/>
      <c r="AD44" s="517"/>
      <c r="AE44" s="517"/>
      <c r="AF44" s="517"/>
      <c r="AG44" s="517"/>
      <c r="AH44" s="517"/>
      <c r="AI44" s="517"/>
      <c r="AJ44" s="517"/>
      <c r="AK44" s="517"/>
      <c r="AL44" s="517"/>
      <c r="AM44" s="517"/>
      <c r="AN44" s="517"/>
    </row>
    <row r="45" ht="12.0" customHeight="1">
      <c r="A45" s="578"/>
      <c r="B45" s="252"/>
      <c r="C45" s="579" t="s">
        <v>753</v>
      </c>
      <c r="D45" s="578"/>
      <c r="E45" s="578"/>
      <c r="F45" s="308"/>
      <c r="G45" s="493"/>
      <c r="H45" s="493"/>
      <c r="I45" s="493"/>
      <c r="J45" s="576"/>
      <c r="K45" s="576"/>
      <c r="L45" s="576"/>
      <c r="M45" s="576"/>
      <c r="N45" s="576"/>
      <c r="O45" s="576"/>
      <c r="P45" s="576"/>
      <c r="Q45" s="576"/>
      <c r="R45" s="576"/>
      <c r="S45" s="576"/>
      <c r="T45" s="576"/>
      <c r="U45" s="576"/>
      <c r="V45" s="576"/>
      <c r="W45" s="493"/>
      <c r="X45" s="573"/>
      <c r="Y45" s="494"/>
      <c r="Z45" s="517"/>
      <c r="AA45" s="517"/>
      <c r="AB45" s="517"/>
      <c r="AC45" s="517"/>
      <c r="AD45" s="517"/>
      <c r="AE45" s="517"/>
      <c r="AF45" s="517"/>
      <c r="AG45" s="517"/>
      <c r="AH45" s="517"/>
      <c r="AI45" s="517"/>
      <c r="AJ45" s="517"/>
      <c r="AK45" s="517"/>
      <c r="AL45" s="517"/>
      <c r="AM45" s="517"/>
      <c r="AN45" s="517"/>
    </row>
    <row r="46" ht="12.0" customHeight="1">
      <c r="A46" s="578"/>
      <c r="B46" s="580">
        <v>1.0</v>
      </c>
      <c r="C46" s="579" t="s">
        <v>754</v>
      </c>
      <c r="D46" s="578"/>
      <c r="E46" s="578"/>
      <c r="F46" s="308"/>
      <c r="G46" s="493"/>
      <c r="H46" s="493"/>
      <c r="I46" s="493"/>
      <c r="J46" s="576"/>
      <c r="K46" s="576"/>
      <c r="L46" s="576"/>
      <c r="M46" s="576"/>
      <c r="N46" s="576"/>
      <c r="O46" s="576"/>
      <c r="P46" s="576"/>
      <c r="Q46" s="576"/>
      <c r="R46" s="576"/>
      <c r="S46" s="576"/>
      <c r="T46" s="576"/>
      <c r="U46" s="576"/>
      <c r="V46" s="576"/>
      <c r="W46" s="493"/>
      <c r="X46" s="573"/>
      <c r="Y46" s="500"/>
      <c r="Z46" s="517"/>
      <c r="AA46" s="517"/>
      <c r="AB46" s="517"/>
      <c r="AC46" s="517"/>
      <c r="AD46" s="517"/>
      <c r="AE46" s="517"/>
      <c r="AF46" s="517"/>
      <c r="AG46" s="517"/>
      <c r="AH46" s="517"/>
      <c r="AI46" s="517"/>
      <c r="AJ46" s="517"/>
      <c r="AK46" s="517"/>
      <c r="AL46" s="517"/>
      <c r="AM46" s="517"/>
      <c r="AN46" s="517"/>
    </row>
    <row r="47" ht="12.0" customHeight="1">
      <c r="A47" s="578"/>
      <c r="B47" s="580">
        <v>2.0</v>
      </c>
      <c r="C47" s="579" t="s">
        <v>755</v>
      </c>
      <c r="D47" s="578"/>
      <c r="E47" s="578"/>
      <c r="F47" s="308"/>
      <c r="G47" s="493"/>
      <c r="H47" s="493"/>
      <c r="I47" s="493"/>
      <c r="J47" s="576"/>
      <c r="K47" s="576"/>
      <c r="L47" s="576"/>
      <c r="M47" s="576"/>
      <c r="N47" s="576"/>
      <c r="O47" s="576"/>
      <c r="P47" s="576"/>
      <c r="Q47" s="576"/>
      <c r="R47" s="576"/>
      <c r="S47" s="576"/>
      <c r="T47" s="576"/>
      <c r="U47" s="576"/>
      <c r="V47" s="576"/>
      <c r="W47" s="493"/>
      <c r="X47" s="573"/>
      <c r="Y47" s="506"/>
      <c r="Z47" s="517"/>
      <c r="AA47" s="517"/>
      <c r="AB47" s="517"/>
      <c r="AC47" s="517"/>
      <c r="AD47" s="517"/>
      <c r="AE47" s="517"/>
      <c r="AF47" s="517"/>
      <c r="AG47" s="517"/>
      <c r="AH47" s="517"/>
      <c r="AI47" s="517"/>
      <c r="AJ47" s="517"/>
      <c r="AK47" s="517"/>
      <c r="AL47" s="517"/>
      <c r="AM47" s="517"/>
      <c r="AN47" s="517"/>
    </row>
    <row r="48" ht="12.0" customHeight="1">
      <c r="A48" s="578"/>
      <c r="B48" s="581">
        <v>3.0</v>
      </c>
      <c r="C48" s="579" t="s">
        <v>756</v>
      </c>
      <c r="D48" s="579"/>
      <c r="E48" s="582"/>
      <c r="F48" s="583"/>
      <c r="G48" s="583"/>
      <c r="H48" s="583"/>
      <c r="I48" s="584"/>
      <c r="J48" s="576"/>
      <c r="K48" s="576"/>
      <c r="L48" s="576"/>
      <c r="M48" s="576"/>
      <c r="N48" s="576"/>
      <c r="O48" s="576"/>
      <c r="P48" s="576"/>
      <c r="Q48" s="576"/>
      <c r="R48" s="576"/>
      <c r="S48" s="576"/>
      <c r="T48" s="576"/>
      <c r="U48" s="576"/>
      <c r="V48" s="576"/>
      <c r="W48" s="493"/>
      <c r="X48" s="573"/>
      <c r="Y48" s="515"/>
      <c r="Z48" s="517"/>
      <c r="AA48" s="517"/>
      <c r="AB48" s="517"/>
      <c r="AC48" s="517"/>
      <c r="AD48" s="517"/>
      <c r="AE48" s="517"/>
      <c r="AF48" s="517"/>
      <c r="AG48" s="517"/>
      <c r="AH48" s="517"/>
      <c r="AI48" s="517"/>
      <c r="AJ48" s="517"/>
      <c r="AK48" s="517"/>
      <c r="AL48" s="517"/>
      <c r="AM48" s="517"/>
      <c r="AN48" s="517"/>
    </row>
    <row r="49" ht="11.25" customHeight="1">
      <c r="A49" s="517"/>
      <c r="B49" s="517"/>
      <c r="C49" s="522"/>
      <c r="D49" s="504"/>
      <c r="E49" s="504"/>
      <c r="F49" s="504"/>
      <c r="G49" s="504"/>
      <c r="H49" s="504"/>
      <c r="I49" s="523"/>
      <c r="J49" s="585"/>
      <c r="K49" s="585"/>
      <c r="L49" s="585"/>
      <c r="M49" s="585"/>
      <c r="N49" s="585"/>
      <c r="O49" s="585"/>
      <c r="P49" s="585"/>
      <c r="Q49" s="585"/>
      <c r="R49" s="585"/>
      <c r="S49" s="585"/>
      <c r="T49" s="585"/>
      <c r="U49" s="585"/>
      <c r="V49" s="585"/>
      <c r="W49" s="504"/>
      <c r="X49" s="523"/>
      <c r="Y49" s="517"/>
      <c r="Z49" s="517"/>
      <c r="AA49" s="517"/>
      <c r="AB49" s="517"/>
      <c r="AC49" s="517"/>
      <c r="AD49" s="517"/>
      <c r="AE49" s="517"/>
      <c r="AF49" s="517"/>
      <c r="AG49" s="517"/>
      <c r="AH49" s="517"/>
      <c r="AI49" s="517"/>
      <c r="AJ49" s="517"/>
      <c r="AK49" s="517"/>
      <c r="AL49" s="517"/>
      <c r="AM49" s="517"/>
      <c r="AN49" s="517"/>
    </row>
    <row r="50" ht="11.25" customHeight="1">
      <c r="A50" s="517"/>
      <c r="B50" s="517"/>
      <c r="C50" s="522"/>
      <c r="D50" s="504"/>
      <c r="E50" s="504"/>
      <c r="F50" s="504"/>
      <c r="G50" s="504"/>
      <c r="H50" s="504"/>
      <c r="I50" s="523"/>
      <c r="J50" s="585"/>
      <c r="K50" s="585"/>
      <c r="L50" s="585"/>
      <c r="M50" s="585"/>
      <c r="N50" s="585"/>
      <c r="O50" s="585"/>
      <c r="P50" s="585"/>
      <c r="Q50" s="585"/>
      <c r="R50" s="585"/>
      <c r="S50" s="585"/>
      <c r="T50" s="585"/>
      <c r="U50" s="585"/>
      <c r="V50" s="585"/>
      <c r="W50" s="504"/>
      <c r="X50" s="523"/>
      <c r="Y50" s="517"/>
      <c r="Z50" s="517"/>
      <c r="AA50" s="517"/>
      <c r="AB50" s="517"/>
      <c r="AC50" s="517"/>
      <c r="AD50" s="517"/>
      <c r="AE50" s="517"/>
      <c r="AF50" s="517"/>
      <c r="AG50" s="517"/>
      <c r="AH50" s="517"/>
      <c r="AI50" s="517"/>
      <c r="AJ50" s="517"/>
      <c r="AK50" s="517"/>
      <c r="AL50" s="517"/>
      <c r="AM50" s="517"/>
      <c r="AN50" s="517"/>
    </row>
    <row r="51" ht="11.25" customHeight="1">
      <c r="A51" s="517"/>
      <c r="B51" s="517"/>
      <c r="C51" s="522"/>
      <c r="D51" s="504"/>
      <c r="E51" s="504"/>
      <c r="F51" s="504"/>
      <c r="G51" s="504"/>
      <c r="H51" s="504"/>
      <c r="I51" s="523"/>
      <c r="J51" s="585"/>
      <c r="K51" s="585"/>
      <c r="L51" s="585"/>
      <c r="M51" s="585"/>
      <c r="N51" s="585"/>
      <c r="O51" s="585"/>
      <c r="P51" s="585"/>
      <c r="Q51" s="585"/>
      <c r="R51" s="585"/>
      <c r="S51" s="585"/>
      <c r="T51" s="585"/>
      <c r="U51" s="585"/>
      <c r="V51" s="585"/>
      <c r="W51" s="504"/>
      <c r="X51" s="523"/>
      <c r="Y51" s="517"/>
      <c r="Z51" s="517"/>
      <c r="AA51" s="517"/>
      <c r="AB51" s="517"/>
      <c r="AC51" s="517"/>
      <c r="AD51" s="517"/>
      <c r="AE51" s="517"/>
      <c r="AF51" s="517"/>
      <c r="AG51" s="517"/>
      <c r="AH51" s="517"/>
      <c r="AI51" s="517"/>
      <c r="AJ51" s="517"/>
      <c r="AK51" s="517"/>
      <c r="AL51" s="517"/>
      <c r="AM51" s="517"/>
      <c r="AN51" s="517"/>
    </row>
    <row r="52" ht="11.25" customHeight="1">
      <c r="A52" s="517"/>
      <c r="B52" s="517"/>
      <c r="C52" s="522"/>
      <c r="D52" s="504"/>
      <c r="E52" s="504"/>
      <c r="F52" s="504"/>
      <c r="G52" s="504"/>
      <c r="H52" s="504"/>
      <c r="I52" s="523"/>
      <c r="J52" s="585"/>
      <c r="K52" s="585"/>
      <c r="L52" s="585"/>
      <c r="M52" s="585"/>
      <c r="N52" s="585"/>
      <c r="O52" s="585"/>
      <c r="P52" s="585"/>
      <c r="Q52" s="585"/>
      <c r="R52" s="585"/>
      <c r="S52" s="585"/>
      <c r="T52" s="585"/>
      <c r="U52" s="585"/>
      <c r="V52" s="585"/>
      <c r="W52" s="504"/>
      <c r="X52" s="523"/>
      <c r="Y52" s="517"/>
      <c r="Z52" s="517"/>
      <c r="AA52" s="517"/>
      <c r="AB52" s="517"/>
      <c r="AC52" s="517"/>
      <c r="AD52" s="517"/>
      <c r="AE52" s="517"/>
      <c r="AF52" s="517"/>
      <c r="AG52" s="517"/>
      <c r="AH52" s="517"/>
      <c r="AI52" s="517"/>
      <c r="AJ52" s="517"/>
      <c r="AK52" s="517"/>
      <c r="AL52" s="517"/>
      <c r="AM52" s="517"/>
      <c r="AN52" s="517"/>
    </row>
    <row r="53" ht="11.25" customHeight="1">
      <c r="A53" s="517"/>
      <c r="B53" s="517"/>
      <c r="C53" s="522"/>
      <c r="D53" s="504"/>
      <c r="E53" s="504"/>
      <c r="F53" s="504"/>
      <c r="G53" s="504"/>
      <c r="H53" s="504"/>
      <c r="I53" s="523"/>
      <c r="J53" s="585"/>
      <c r="K53" s="585"/>
      <c r="L53" s="585"/>
      <c r="M53" s="585"/>
      <c r="N53" s="585"/>
      <c r="O53" s="585"/>
      <c r="P53" s="585"/>
      <c r="Q53" s="585"/>
      <c r="R53" s="585"/>
      <c r="S53" s="585"/>
      <c r="T53" s="585"/>
      <c r="U53" s="585"/>
      <c r="V53" s="585"/>
      <c r="W53" s="504"/>
      <c r="X53" s="523"/>
      <c r="Y53" s="517"/>
      <c r="Z53" s="517"/>
      <c r="AA53" s="517"/>
      <c r="AB53" s="517"/>
      <c r="AC53" s="517"/>
      <c r="AD53" s="517"/>
      <c r="AE53" s="517"/>
      <c r="AF53" s="517"/>
      <c r="AG53" s="517"/>
      <c r="AH53" s="517"/>
      <c r="AI53" s="517"/>
      <c r="AJ53" s="517"/>
      <c r="AK53" s="517"/>
      <c r="AL53" s="517"/>
      <c r="AM53" s="517"/>
      <c r="AN53" s="517"/>
    </row>
    <row r="54" ht="11.25" customHeight="1">
      <c r="A54" s="517"/>
      <c r="B54" s="517"/>
      <c r="C54" s="522"/>
      <c r="D54" s="504"/>
      <c r="E54" s="504"/>
      <c r="F54" s="504"/>
      <c r="G54" s="504"/>
      <c r="H54" s="504"/>
      <c r="I54" s="523"/>
      <c r="J54" s="585"/>
      <c r="K54" s="585"/>
      <c r="L54" s="585"/>
      <c r="M54" s="585"/>
      <c r="N54" s="585"/>
      <c r="O54" s="585"/>
      <c r="P54" s="585"/>
      <c r="Q54" s="585"/>
      <c r="R54" s="585"/>
      <c r="S54" s="585"/>
      <c r="T54" s="585"/>
      <c r="U54" s="585"/>
      <c r="V54" s="585"/>
      <c r="W54" s="504"/>
      <c r="X54" s="523"/>
      <c r="Y54" s="517"/>
      <c r="Z54" s="517"/>
      <c r="AA54" s="517"/>
      <c r="AB54" s="517"/>
      <c r="AC54" s="517"/>
      <c r="AD54" s="517"/>
      <c r="AE54" s="517"/>
      <c r="AF54" s="517"/>
      <c r="AG54" s="517"/>
      <c r="AH54" s="517"/>
      <c r="AI54" s="517"/>
      <c r="AJ54" s="517"/>
      <c r="AK54" s="517"/>
      <c r="AL54" s="517"/>
      <c r="AM54" s="517"/>
      <c r="AN54" s="517"/>
    </row>
    <row r="55" ht="11.25" customHeight="1">
      <c r="A55" s="517"/>
      <c r="B55" s="517"/>
      <c r="C55" s="522"/>
      <c r="D55" s="504"/>
      <c r="E55" s="504"/>
      <c r="F55" s="504"/>
      <c r="G55" s="504"/>
      <c r="H55" s="504"/>
      <c r="I55" s="523"/>
      <c r="J55" s="585"/>
      <c r="K55" s="585"/>
      <c r="L55" s="585"/>
      <c r="M55" s="585"/>
      <c r="N55" s="585"/>
      <c r="O55" s="585"/>
      <c r="P55" s="585"/>
      <c r="Q55" s="585"/>
      <c r="R55" s="585"/>
      <c r="S55" s="585"/>
      <c r="T55" s="585"/>
      <c r="U55" s="585"/>
      <c r="V55" s="585"/>
      <c r="W55" s="504"/>
      <c r="X55" s="523"/>
      <c r="Y55" s="517"/>
      <c r="Z55" s="517"/>
      <c r="AA55" s="517"/>
      <c r="AB55" s="517"/>
      <c r="AC55" s="517"/>
      <c r="AD55" s="517"/>
      <c r="AE55" s="517"/>
      <c r="AF55" s="517"/>
      <c r="AG55" s="517"/>
      <c r="AH55" s="517"/>
      <c r="AI55" s="517"/>
      <c r="AJ55" s="517"/>
      <c r="AK55" s="517"/>
      <c r="AL55" s="517"/>
      <c r="AM55" s="517"/>
      <c r="AN55" s="517"/>
    </row>
    <row r="56" ht="11.25" customHeight="1">
      <c r="A56" s="517"/>
      <c r="B56" s="517"/>
      <c r="C56" s="522"/>
      <c r="D56" s="504"/>
      <c r="E56" s="504"/>
      <c r="F56" s="504"/>
      <c r="G56" s="504"/>
      <c r="H56" s="504"/>
      <c r="I56" s="523"/>
      <c r="J56" s="585"/>
      <c r="K56" s="585"/>
      <c r="L56" s="585"/>
      <c r="M56" s="585"/>
      <c r="N56" s="585"/>
      <c r="O56" s="585"/>
      <c r="P56" s="585"/>
      <c r="Q56" s="585"/>
      <c r="R56" s="585"/>
      <c r="S56" s="585"/>
      <c r="T56" s="585"/>
      <c r="U56" s="585"/>
      <c r="V56" s="585"/>
      <c r="W56" s="504"/>
      <c r="X56" s="523"/>
      <c r="Y56" s="517"/>
      <c r="Z56" s="517"/>
      <c r="AA56" s="517"/>
      <c r="AB56" s="517"/>
      <c r="AC56" s="517"/>
      <c r="AD56" s="517"/>
      <c r="AE56" s="517"/>
      <c r="AF56" s="517"/>
      <c r="AG56" s="517"/>
      <c r="AH56" s="517"/>
      <c r="AI56" s="517"/>
      <c r="AJ56" s="517"/>
      <c r="AK56" s="517"/>
      <c r="AL56" s="517"/>
      <c r="AM56" s="517"/>
      <c r="AN56" s="517"/>
    </row>
    <row r="57" ht="11.25" customHeight="1">
      <c r="A57" s="517"/>
      <c r="B57" s="517"/>
      <c r="C57" s="522"/>
      <c r="D57" s="504"/>
      <c r="E57" s="504"/>
      <c r="F57" s="504"/>
      <c r="G57" s="504"/>
      <c r="H57" s="504"/>
      <c r="I57" s="523"/>
      <c r="J57" s="585"/>
      <c r="K57" s="585"/>
      <c r="L57" s="585"/>
      <c r="M57" s="585"/>
      <c r="N57" s="585"/>
      <c r="O57" s="585"/>
      <c r="P57" s="585"/>
      <c r="Q57" s="585"/>
      <c r="R57" s="585"/>
      <c r="S57" s="585"/>
      <c r="T57" s="585"/>
      <c r="U57" s="585"/>
      <c r="V57" s="585"/>
      <c r="W57" s="504"/>
      <c r="X57" s="523"/>
      <c r="Y57" s="517"/>
      <c r="Z57" s="517"/>
      <c r="AA57" s="517"/>
      <c r="AB57" s="517"/>
      <c r="AC57" s="517"/>
      <c r="AD57" s="517"/>
      <c r="AE57" s="517"/>
      <c r="AF57" s="517"/>
      <c r="AG57" s="517"/>
      <c r="AH57" s="517"/>
      <c r="AI57" s="517"/>
      <c r="AJ57" s="517"/>
      <c r="AK57" s="517"/>
      <c r="AL57" s="517"/>
      <c r="AM57" s="517"/>
      <c r="AN57" s="517"/>
    </row>
    <row r="58" ht="11.25" customHeight="1">
      <c r="A58" s="517"/>
      <c r="B58" s="517"/>
      <c r="C58" s="522"/>
      <c r="D58" s="504"/>
      <c r="E58" s="504"/>
      <c r="F58" s="504"/>
      <c r="G58" s="504"/>
      <c r="H58" s="504"/>
      <c r="I58" s="523"/>
      <c r="J58" s="585"/>
      <c r="K58" s="585"/>
      <c r="L58" s="585"/>
      <c r="M58" s="585"/>
      <c r="N58" s="585"/>
      <c r="O58" s="585"/>
      <c r="P58" s="585"/>
      <c r="Q58" s="585"/>
      <c r="R58" s="585"/>
      <c r="S58" s="585"/>
      <c r="T58" s="585"/>
      <c r="U58" s="585"/>
      <c r="V58" s="585"/>
      <c r="W58" s="504"/>
      <c r="X58" s="523"/>
      <c r="Y58" s="517"/>
      <c r="Z58" s="517"/>
      <c r="AA58" s="517"/>
      <c r="AB58" s="517"/>
      <c r="AC58" s="517"/>
      <c r="AD58" s="517"/>
      <c r="AE58" s="517"/>
      <c r="AF58" s="517"/>
      <c r="AG58" s="517"/>
      <c r="AH58" s="517"/>
      <c r="AI58" s="517"/>
      <c r="AJ58" s="517"/>
      <c r="AK58" s="517"/>
      <c r="AL58" s="517"/>
      <c r="AM58" s="517"/>
      <c r="AN58" s="517"/>
    </row>
    <row r="59" ht="11.25" customHeight="1">
      <c r="A59" s="517"/>
      <c r="B59" s="517"/>
      <c r="C59" s="522"/>
      <c r="D59" s="504"/>
      <c r="E59" s="504"/>
      <c r="F59" s="504"/>
      <c r="G59" s="504"/>
      <c r="H59" s="504"/>
      <c r="I59" s="523"/>
      <c r="J59" s="585"/>
      <c r="K59" s="585"/>
      <c r="L59" s="585"/>
      <c r="M59" s="585"/>
      <c r="N59" s="585"/>
      <c r="O59" s="585"/>
      <c r="P59" s="585"/>
      <c r="Q59" s="585"/>
      <c r="R59" s="585"/>
      <c r="S59" s="585"/>
      <c r="T59" s="585"/>
      <c r="U59" s="585"/>
      <c r="V59" s="585"/>
      <c r="W59" s="504"/>
      <c r="X59" s="523"/>
      <c r="Y59" s="517"/>
      <c r="Z59" s="517"/>
      <c r="AA59" s="517"/>
      <c r="AB59" s="517"/>
      <c r="AC59" s="517"/>
      <c r="AD59" s="517"/>
      <c r="AE59" s="517"/>
      <c r="AF59" s="517"/>
      <c r="AG59" s="517"/>
      <c r="AH59" s="517"/>
      <c r="AI59" s="517"/>
      <c r="AJ59" s="517"/>
      <c r="AK59" s="517"/>
      <c r="AL59" s="517"/>
      <c r="AM59" s="517"/>
      <c r="AN59" s="517"/>
    </row>
    <row r="60" ht="11.25" customHeight="1">
      <c r="A60" s="517"/>
      <c r="B60" s="517"/>
      <c r="C60" s="522"/>
      <c r="D60" s="504"/>
      <c r="E60" s="504"/>
      <c r="F60" s="504"/>
      <c r="G60" s="504"/>
      <c r="H60" s="504"/>
      <c r="I60" s="523"/>
      <c r="J60" s="585"/>
      <c r="K60" s="585"/>
      <c r="L60" s="585"/>
      <c r="M60" s="585"/>
      <c r="N60" s="585"/>
      <c r="O60" s="585"/>
      <c r="P60" s="585"/>
      <c r="Q60" s="585"/>
      <c r="R60" s="585"/>
      <c r="S60" s="585"/>
      <c r="T60" s="585"/>
      <c r="U60" s="585"/>
      <c r="V60" s="585"/>
      <c r="W60" s="504"/>
      <c r="X60" s="523"/>
      <c r="Y60" s="517"/>
      <c r="Z60" s="517"/>
      <c r="AA60" s="517"/>
      <c r="AB60" s="517"/>
      <c r="AC60" s="517"/>
      <c r="AD60" s="517"/>
      <c r="AE60" s="517"/>
      <c r="AF60" s="517"/>
      <c r="AG60" s="517"/>
      <c r="AH60" s="517"/>
      <c r="AI60" s="517"/>
      <c r="AJ60" s="517"/>
      <c r="AK60" s="517"/>
      <c r="AL60" s="517"/>
      <c r="AM60" s="517"/>
      <c r="AN60" s="517"/>
    </row>
    <row r="61" ht="11.25" customHeight="1">
      <c r="A61" s="517"/>
      <c r="B61" s="517"/>
      <c r="C61" s="522"/>
      <c r="D61" s="504"/>
      <c r="E61" s="504"/>
      <c r="F61" s="504"/>
      <c r="G61" s="504"/>
      <c r="H61" s="504"/>
      <c r="I61" s="523"/>
      <c r="J61" s="585"/>
      <c r="K61" s="585"/>
      <c r="L61" s="585"/>
      <c r="M61" s="585"/>
      <c r="N61" s="585"/>
      <c r="O61" s="585"/>
      <c r="P61" s="585"/>
      <c r="Q61" s="585"/>
      <c r="R61" s="585"/>
      <c r="S61" s="585"/>
      <c r="T61" s="585"/>
      <c r="U61" s="585"/>
      <c r="V61" s="585"/>
      <c r="W61" s="504"/>
      <c r="X61" s="523"/>
      <c r="Y61" s="517"/>
      <c r="Z61" s="517"/>
      <c r="AA61" s="517"/>
      <c r="AB61" s="517"/>
      <c r="AC61" s="517"/>
      <c r="AD61" s="517"/>
      <c r="AE61" s="517"/>
      <c r="AF61" s="517"/>
      <c r="AG61" s="517"/>
      <c r="AH61" s="517"/>
      <c r="AI61" s="517"/>
      <c r="AJ61" s="517"/>
      <c r="AK61" s="517"/>
      <c r="AL61" s="517"/>
      <c r="AM61" s="517"/>
      <c r="AN61" s="517"/>
    </row>
    <row r="62" ht="11.25" customHeight="1">
      <c r="A62" s="517"/>
      <c r="B62" s="517"/>
      <c r="C62" s="522"/>
      <c r="D62" s="504"/>
      <c r="E62" s="504"/>
      <c r="F62" s="504"/>
      <c r="G62" s="504"/>
      <c r="H62" s="504"/>
      <c r="I62" s="523"/>
      <c r="J62" s="585"/>
      <c r="K62" s="585"/>
      <c r="L62" s="585"/>
      <c r="M62" s="585"/>
      <c r="N62" s="585"/>
      <c r="O62" s="585"/>
      <c r="P62" s="585"/>
      <c r="Q62" s="585"/>
      <c r="R62" s="585"/>
      <c r="S62" s="585"/>
      <c r="T62" s="585"/>
      <c r="U62" s="585"/>
      <c r="V62" s="585"/>
      <c r="W62" s="504"/>
      <c r="X62" s="523"/>
      <c r="Y62" s="517"/>
      <c r="Z62" s="517"/>
      <c r="AA62" s="517"/>
      <c r="AB62" s="517"/>
      <c r="AC62" s="517"/>
      <c r="AD62" s="517"/>
      <c r="AE62" s="517"/>
      <c r="AF62" s="517"/>
      <c r="AG62" s="517"/>
      <c r="AH62" s="517"/>
      <c r="AI62" s="517"/>
      <c r="AJ62" s="517"/>
      <c r="AK62" s="517"/>
      <c r="AL62" s="517"/>
      <c r="AM62" s="517"/>
      <c r="AN62" s="517"/>
    </row>
    <row r="63" ht="11.25" customHeight="1">
      <c r="A63" s="517"/>
      <c r="B63" s="517"/>
      <c r="C63" s="522"/>
      <c r="D63" s="504"/>
      <c r="E63" s="504"/>
      <c r="F63" s="504"/>
      <c r="G63" s="504"/>
      <c r="H63" s="504"/>
      <c r="I63" s="523"/>
      <c r="J63" s="585"/>
      <c r="K63" s="585"/>
      <c r="L63" s="585"/>
      <c r="M63" s="585"/>
      <c r="N63" s="585"/>
      <c r="O63" s="585"/>
      <c r="P63" s="585"/>
      <c r="Q63" s="585"/>
      <c r="R63" s="585"/>
      <c r="S63" s="585"/>
      <c r="T63" s="585"/>
      <c r="U63" s="585"/>
      <c r="V63" s="585"/>
      <c r="W63" s="504"/>
      <c r="X63" s="523"/>
      <c r="Y63" s="517"/>
      <c r="Z63" s="517"/>
      <c r="AA63" s="517"/>
      <c r="AB63" s="517"/>
      <c r="AC63" s="517"/>
      <c r="AD63" s="517"/>
      <c r="AE63" s="517"/>
      <c r="AF63" s="517"/>
      <c r="AG63" s="517"/>
      <c r="AH63" s="517"/>
      <c r="AI63" s="517"/>
      <c r="AJ63" s="517"/>
      <c r="AK63" s="517"/>
      <c r="AL63" s="517"/>
      <c r="AM63" s="517"/>
      <c r="AN63" s="517"/>
    </row>
    <row r="64" ht="11.25" customHeight="1">
      <c r="A64" s="517"/>
      <c r="B64" s="517"/>
      <c r="C64" s="522"/>
      <c r="D64" s="504"/>
      <c r="E64" s="504"/>
      <c r="F64" s="504"/>
      <c r="G64" s="504"/>
      <c r="H64" s="504"/>
      <c r="I64" s="523"/>
      <c r="J64" s="585"/>
      <c r="K64" s="585"/>
      <c r="L64" s="585"/>
      <c r="M64" s="585"/>
      <c r="N64" s="585"/>
      <c r="O64" s="585"/>
      <c r="P64" s="585"/>
      <c r="Q64" s="585"/>
      <c r="R64" s="585"/>
      <c r="S64" s="585"/>
      <c r="T64" s="585"/>
      <c r="U64" s="585"/>
      <c r="V64" s="585"/>
      <c r="W64" s="504"/>
      <c r="X64" s="523"/>
      <c r="Y64" s="517"/>
      <c r="Z64" s="517"/>
      <c r="AA64" s="517"/>
      <c r="AB64" s="517"/>
      <c r="AC64" s="517"/>
      <c r="AD64" s="517"/>
      <c r="AE64" s="517"/>
      <c r="AF64" s="517"/>
      <c r="AG64" s="517"/>
      <c r="AH64" s="517"/>
      <c r="AI64" s="517"/>
      <c r="AJ64" s="517"/>
      <c r="AK64" s="517"/>
      <c r="AL64" s="517"/>
      <c r="AM64" s="517"/>
      <c r="AN64" s="517"/>
    </row>
    <row r="65" ht="11.25" customHeight="1">
      <c r="A65" s="517"/>
      <c r="B65" s="517"/>
      <c r="C65" s="522"/>
      <c r="D65" s="504"/>
      <c r="E65" s="504"/>
      <c r="F65" s="504"/>
      <c r="G65" s="504"/>
      <c r="H65" s="504"/>
      <c r="I65" s="523"/>
      <c r="J65" s="585"/>
      <c r="K65" s="585"/>
      <c r="L65" s="585"/>
      <c r="M65" s="585"/>
      <c r="N65" s="585"/>
      <c r="O65" s="585"/>
      <c r="P65" s="585"/>
      <c r="Q65" s="585"/>
      <c r="R65" s="585"/>
      <c r="S65" s="585"/>
      <c r="T65" s="585"/>
      <c r="U65" s="585"/>
      <c r="V65" s="585"/>
      <c r="W65" s="504"/>
      <c r="X65" s="523"/>
      <c r="Y65" s="517"/>
      <c r="Z65" s="517"/>
      <c r="AA65" s="517"/>
      <c r="AB65" s="517"/>
      <c r="AC65" s="517"/>
      <c r="AD65" s="517"/>
      <c r="AE65" s="517"/>
      <c r="AF65" s="517"/>
      <c r="AG65" s="517"/>
      <c r="AH65" s="517"/>
      <c r="AI65" s="517"/>
      <c r="AJ65" s="517"/>
      <c r="AK65" s="517"/>
      <c r="AL65" s="517"/>
      <c r="AM65" s="517"/>
      <c r="AN65" s="517"/>
    </row>
    <row r="66" ht="11.25" customHeight="1">
      <c r="A66" s="517"/>
      <c r="B66" s="517"/>
      <c r="C66" s="522"/>
      <c r="D66" s="504"/>
      <c r="E66" s="504"/>
      <c r="F66" s="504"/>
      <c r="G66" s="504"/>
      <c r="H66" s="504"/>
      <c r="I66" s="523"/>
      <c r="J66" s="585"/>
      <c r="K66" s="585"/>
      <c r="L66" s="585"/>
      <c r="M66" s="585"/>
      <c r="N66" s="585"/>
      <c r="O66" s="585"/>
      <c r="P66" s="585"/>
      <c r="Q66" s="585"/>
      <c r="R66" s="585"/>
      <c r="S66" s="585"/>
      <c r="T66" s="585"/>
      <c r="U66" s="585"/>
      <c r="V66" s="585"/>
      <c r="W66" s="504"/>
      <c r="X66" s="523"/>
      <c r="Y66" s="517"/>
      <c r="Z66" s="517"/>
      <c r="AA66" s="517"/>
      <c r="AB66" s="517"/>
      <c r="AC66" s="517"/>
      <c r="AD66" s="517"/>
      <c r="AE66" s="517"/>
      <c r="AF66" s="517"/>
      <c r="AG66" s="517"/>
      <c r="AH66" s="517"/>
      <c r="AI66" s="517"/>
      <c r="AJ66" s="517"/>
      <c r="AK66" s="517"/>
      <c r="AL66" s="517"/>
      <c r="AM66" s="517"/>
      <c r="AN66" s="517"/>
    </row>
    <row r="67" ht="11.25" customHeight="1">
      <c r="A67" s="517"/>
      <c r="B67" s="517"/>
      <c r="C67" s="522"/>
      <c r="D67" s="504"/>
      <c r="E67" s="504"/>
      <c r="F67" s="504"/>
      <c r="G67" s="504"/>
      <c r="H67" s="504"/>
      <c r="I67" s="523"/>
      <c r="J67" s="585"/>
      <c r="K67" s="585"/>
      <c r="L67" s="585"/>
      <c r="M67" s="585"/>
      <c r="N67" s="585"/>
      <c r="O67" s="585"/>
      <c r="P67" s="585"/>
      <c r="Q67" s="585"/>
      <c r="R67" s="585"/>
      <c r="S67" s="585"/>
      <c r="T67" s="585"/>
      <c r="U67" s="585"/>
      <c r="V67" s="585"/>
      <c r="W67" s="504"/>
      <c r="X67" s="523"/>
      <c r="Y67" s="517"/>
      <c r="Z67" s="517"/>
      <c r="AA67" s="517"/>
      <c r="AB67" s="517"/>
      <c r="AC67" s="517"/>
      <c r="AD67" s="517"/>
      <c r="AE67" s="517"/>
      <c r="AF67" s="517"/>
      <c r="AG67" s="517"/>
      <c r="AH67" s="517"/>
      <c r="AI67" s="517"/>
      <c r="AJ67" s="517"/>
      <c r="AK67" s="517"/>
      <c r="AL67" s="517"/>
      <c r="AM67" s="517"/>
      <c r="AN67" s="517"/>
    </row>
    <row r="68" ht="11.25" customHeight="1">
      <c r="A68" s="517"/>
      <c r="B68" s="517"/>
      <c r="C68" s="522"/>
      <c r="D68" s="504"/>
      <c r="E68" s="504"/>
      <c r="F68" s="504"/>
      <c r="G68" s="504"/>
      <c r="H68" s="504"/>
      <c r="I68" s="523"/>
      <c r="J68" s="585"/>
      <c r="K68" s="585"/>
      <c r="L68" s="585"/>
      <c r="M68" s="585"/>
      <c r="N68" s="585"/>
      <c r="O68" s="585"/>
      <c r="P68" s="585"/>
      <c r="Q68" s="585"/>
      <c r="R68" s="585"/>
      <c r="S68" s="585"/>
      <c r="T68" s="585"/>
      <c r="U68" s="585"/>
      <c r="V68" s="585"/>
      <c r="W68" s="504"/>
      <c r="X68" s="523"/>
      <c r="Y68" s="517"/>
      <c r="Z68" s="517"/>
      <c r="AA68" s="517"/>
      <c r="AB68" s="517"/>
      <c r="AC68" s="517"/>
      <c r="AD68" s="517"/>
      <c r="AE68" s="517"/>
      <c r="AF68" s="517"/>
      <c r="AG68" s="517"/>
      <c r="AH68" s="517"/>
      <c r="AI68" s="517"/>
      <c r="AJ68" s="517"/>
      <c r="AK68" s="517"/>
      <c r="AL68" s="517"/>
      <c r="AM68" s="517"/>
      <c r="AN68" s="517"/>
    </row>
    <row r="69" ht="11.25" customHeight="1">
      <c r="A69" s="517"/>
      <c r="B69" s="517"/>
      <c r="C69" s="522"/>
      <c r="D69" s="504"/>
      <c r="E69" s="504"/>
      <c r="F69" s="504"/>
      <c r="G69" s="504"/>
      <c r="H69" s="504"/>
      <c r="I69" s="523"/>
      <c r="J69" s="585"/>
      <c r="K69" s="585"/>
      <c r="L69" s="585"/>
      <c r="M69" s="585"/>
      <c r="N69" s="585"/>
      <c r="O69" s="585"/>
      <c r="P69" s="585"/>
      <c r="Q69" s="585"/>
      <c r="R69" s="585"/>
      <c r="S69" s="585"/>
      <c r="T69" s="585"/>
      <c r="U69" s="585"/>
      <c r="V69" s="585"/>
      <c r="W69" s="504"/>
      <c r="X69" s="523"/>
      <c r="Y69" s="517"/>
      <c r="Z69" s="517"/>
      <c r="AA69" s="517"/>
      <c r="AB69" s="517"/>
      <c r="AC69" s="517"/>
      <c r="AD69" s="517"/>
      <c r="AE69" s="517"/>
      <c r="AF69" s="517"/>
      <c r="AG69" s="517"/>
      <c r="AH69" s="517"/>
      <c r="AI69" s="517"/>
      <c r="AJ69" s="517"/>
      <c r="AK69" s="517"/>
      <c r="AL69" s="517"/>
      <c r="AM69" s="517"/>
      <c r="AN69" s="517"/>
    </row>
    <row r="70" ht="11.25" customHeight="1">
      <c r="A70" s="517"/>
      <c r="B70" s="517"/>
      <c r="C70" s="522"/>
      <c r="D70" s="504"/>
      <c r="E70" s="504"/>
      <c r="F70" s="504"/>
      <c r="G70" s="504"/>
      <c r="H70" s="504"/>
      <c r="I70" s="523"/>
      <c r="J70" s="585"/>
      <c r="K70" s="585"/>
      <c r="L70" s="585"/>
      <c r="M70" s="585"/>
      <c r="N70" s="585"/>
      <c r="O70" s="585"/>
      <c r="P70" s="585"/>
      <c r="Q70" s="585"/>
      <c r="R70" s="585"/>
      <c r="S70" s="585"/>
      <c r="T70" s="585"/>
      <c r="U70" s="585"/>
      <c r="V70" s="585"/>
      <c r="W70" s="504"/>
      <c r="X70" s="523"/>
      <c r="Y70" s="517"/>
      <c r="Z70" s="517"/>
      <c r="AA70" s="517"/>
      <c r="AB70" s="517"/>
      <c r="AC70" s="517"/>
      <c r="AD70" s="517"/>
      <c r="AE70" s="517"/>
      <c r="AF70" s="517"/>
      <c r="AG70" s="517"/>
      <c r="AH70" s="517"/>
      <c r="AI70" s="517"/>
      <c r="AJ70" s="517"/>
      <c r="AK70" s="517"/>
      <c r="AL70" s="517"/>
      <c r="AM70" s="517"/>
      <c r="AN70" s="517"/>
    </row>
    <row r="71" ht="11.25" customHeight="1">
      <c r="A71" s="517"/>
      <c r="B71" s="517"/>
      <c r="C71" s="522"/>
      <c r="D71" s="504"/>
      <c r="E71" s="504"/>
      <c r="F71" s="504"/>
      <c r="G71" s="504"/>
      <c r="H71" s="504"/>
      <c r="I71" s="523"/>
      <c r="J71" s="585"/>
      <c r="K71" s="585"/>
      <c r="L71" s="585"/>
      <c r="M71" s="585"/>
      <c r="N71" s="585"/>
      <c r="O71" s="585"/>
      <c r="P71" s="585"/>
      <c r="Q71" s="585"/>
      <c r="R71" s="585"/>
      <c r="S71" s="585"/>
      <c r="T71" s="585"/>
      <c r="U71" s="585"/>
      <c r="V71" s="585"/>
      <c r="W71" s="504"/>
      <c r="X71" s="523"/>
      <c r="Y71" s="517"/>
      <c r="Z71" s="517"/>
      <c r="AA71" s="517"/>
      <c r="AB71" s="517"/>
      <c r="AC71" s="517"/>
      <c r="AD71" s="517"/>
      <c r="AE71" s="517"/>
      <c r="AF71" s="517"/>
      <c r="AG71" s="517"/>
      <c r="AH71" s="517"/>
      <c r="AI71" s="517"/>
      <c r="AJ71" s="517"/>
      <c r="AK71" s="517"/>
      <c r="AL71" s="517"/>
      <c r="AM71" s="517"/>
      <c r="AN71" s="517"/>
    </row>
    <row r="72" ht="11.25" customHeight="1">
      <c r="A72" s="517"/>
      <c r="B72" s="517"/>
      <c r="C72" s="522"/>
      <c r="D72" s="504"/>
      <c r="E72" s="504"/>
      <c r="F72" s="504"/>
      <c r="G72" s="504"/>
      <c r="H72" s="504"/>
      <c r="I72" s="523"/>
      <c r="J72" s="585"/>
      <c r="K72" s="585"/>
      <c r="L72" s="585"/>
      <c r="M72" s="585"/>
      <c r="N72" s="585"/>
      <c r="O72" s="585"/>
      <c r="P72" s="585"/>
      <c r="Q72" s="585"/>
      <c r="R72" s="585"/>
      <c r="S72" s="585"/>
      <c r="T72" s="585"/>
      <c r="U72" s="585"/>
      <c r="V72" s="585"/>
      <c r="W72" s="504"/>
      <c r="X72" s="523"/>
      <c r="Y72" s="517"/>
      <c r="Z72" s="517"/>
      <c r="AA72" s="517"/>
      <c r="AB72" s="517"/>
      <c r="AC72" s="517"/>
      <c r="AD72" s="517"/>
      <c r="AE72" s="517"/>
      <c r="AF72" s="517"/>
      <c r="AG72" s="517"/>
      <c r="AH72" s="517"/>
      <c r="AI72" s="517"/>
      <c r="AJ72" s="517"/>
      <c r="AK72" s="517"/>
      <c r="AL72" s="517"/>
      <c r="AM72" s="517"/>
      <c r="AN72" s="517"/>
    </row>
    <row r="73" ht="11.25" customHeight="1">
      <c r="A73" s="517"/>
      <c r="B73" s="517"/>
      <c r="C73" s="522"/>
      <c r="D73" s="504"/>
      <c r="E73" s="504"/>
      <c r="F73" s="504"/>
      <c r="G73" s="504"/>
      <c r="H73" s="504"/>
      <c r="I73" s="523"/>
      <c r="J73" s="585"/>
      <c r="K73" s="585"/>
      <c r="L73" s="585"/>
      <c r="M73" s="585"/>
      <c r="N73" s="585"/>
      <c r="O73" s="585"/>
      <c r="P73" s="585"/>
      <c r="Q73" s="585"/>
      <c r="R73" s="585"/>
      <c r="S73" s="585"/>
      <c r="T73" s="585"/>
      <c r="U73" s="585"/>
      <c r="V73" s="585"/>
      <c r="W73" s="504"/>
      <c r="X73" s="523"/>
      <c r="Y73" s="517"/>
      <c r="Z73" s="517"/>
      <c r="AA73" s="517"/>
      <c r="AB73" s="517"/>
      <c r="AC73" s="517"/>
      <c r="AD73" s="517"/>
      <c r="AE73" s="517"/>
      <c r="AF73" s="517"/>
      <c r="AG73" s="517"/>
      <c r="AH73" s="517"/>
      <c r="AI73" s="517"/>
      <c r="AJ73" s="517"/>
      <c r="AK73" s="517"/>
      <c r="AL73" s="517"/>
      <c r="AM73" s="517"/>
      <c r="AN73" s="517"/>
    </row>
    <row r="74" ht="11.25" customHeight="1">
      <c r="A74" s="517"/>
      <c r="B74" s="517"/>
      <c r="C74" s="522"/>
      <c r="D74" s="504"/>
      <c r="E74" s="504"/>
      <c r="F74" s="504"/>
      <c r="G74" s="504"/>
      <c r="H74" s="504"/>
      <c r="I74" s="523"/>
      <c r="J74" s="585"/>
      <c r="K74" s="585"/>
      <c r="L74" s="585"/>
      <c r="M74" s="585"/>
      <c r="N74" s="585"/>
      <c r="O74" s="585"/>
      <c r="P74" s="585"/>
      <c r="Q74" s="585"/>
      <c r="R74" s="585"/>
      <c r="S74" s="585"/>
      <c r="T74" s="585"/>
      <c r="U74" s="585"/>
      <c r="V74" s="585"/>
      <c r="W74" s="504"/>
      <c r="X74" s="523"/>
      <c r="Y74" s="517"/>
      <c r="Z74" s="517"/>
      <c r="AA74" s="517"/>
      <c r="AB74" s="517"/>
      <c r="AC74" s="517"/>
      <c r="AD74" s="517"/>
      <c r="AE74" s="517"/>
      <c r="AF74" s="517"/>
      <c r="AG74" s="517"/>
      <c r="AH74" s="517"/>
      <c r="AI74" s="517"/>
      <c r="AJ74" s="517"/>
      <c r="AK74" s="517"/>
      <c r="AL74" s="517"/>
      <c r="AM74" s="517"/>
      <c r="AN74" s="517"/>
    </row>
    <row r="75" ht="11.25" customHeight="1">
      <c r="A75" s="517"/>
      <c r="B75" s="517"/>
      <c r="C75" s="522"/>
      <c r="D75" s="504"/>
      <c r="E75" s="504"/>
      <c r="F75" s="504"/>
      <c r="G75" s="504"/>
      <c r="H75" s="504"/>
      <c r="I75" s="523"/>
      <c r="J75" s="585"/>
      <c r="K75" s="585"/>
      <c r="L75" s="585"/>
      <c r="M75" s="585"/>
      <c r="N75" s="585"/>
      <c r="O75" s="585"/>
      <c r="P75" s="585"/>
      <c r="Q75" s="585"/>
      <c r="R75" s="585"/>
      <c r="S75" s="585"/>
      <c r="T75" s="585"/>
      <c r="U75" s="585"/>
      <c r="V75" s="585"/>
      <c r="W75" s="504"/>
      <c r="X75" s="523"/>
      <c r="Y75" s="517"/>
      <c r="Z75" s="517"/>
      <c r="AA75" s="517"/>
      <c r="AB75" s="517"/>
      <c r="AC75" s="517"/>
      <c r="AD75" s="517"/>
      <c r="AE75" s="517"/>
      <c r="AF75" s="517"/>
      <c r="AG75" s="517"/>
      <c r="AH75" s="517"/>
      <c r="AI75" s="517"/>
      <c r="AJ75" s="517"/>
      <c r="AK75" s="517"/>
      <c r="AL75" s="517"/>
      <c r="AM75" s="517"/>
      <c r="AN75" s="517"/>
    </row>
    <row r="76" ht="11.25" customHeight="1">
      <c r="A76" s="517"/>
      <c r="B76" s="517"/>
      <c r="C76" s="522"/>
      <c r="D76" s="504"/>
      <c r="E76" s="504"/>
      <c r="F76" s="504"/>
      <c r="G76" s="504"/>
      <c r="H76" s="504"/>
      <c r="I76" s="523"/>
      <c r="J76" s="585"/>
      <c r="K76" s="585"/>
      <c r="L76" s="585"/>
      <c r="M76" s="585"/>
      <c r="N76" s="585"/>
      <c r="O76" s="585"/>
      <c r="P76" s="585"/>
      <c r="Q76" s="585"/>
      <c r="R76" s="585"/>
      <c r="S76" s="585"/>
      <c r="T76" s="585"/>
      <c r="U76" s="585"/>
      <c r="V76" s="585"/>
      <c r="W76" s="504"/>
      <c r="X76" s="523"/>
      <c r="Y76" s="517"/>
      <c r="Z76" s="517"/>
      <c r="AA76" s="517"/>
      <c r="AB76" s="517"/>
      <c r="AC76" s="517"/>
      <c r="AD76" s="517"/>
      <c r="AE76" s="517"/>
      <c r="AF76" s="517"/>
      <c r="AG76" s="517"/>
      <c r="AH76" s="517"/>
      <c r="AI76" s="517"/>
      <c r="AJ76" s="517"/>
      <c r="AK76" s="517"/>
      <c r="AL76" s="517"/>
      <c r="AM76" s="517"/>
      <c r="AN76" s="517"/>
    </row>
    <row r="77" ht="11.25" customHeight="1">
      <c r="A77" s="517"/>
      <c r="B77" s="517"/>
      <c r="C77" s="522"/>
      <c r="D77" s="504"/>
      <c r="E77" s="504"/>
      <c r="F77" s="504"/>
      <c r="G77" s="504"/>
      <c r="H77" s="504"/>
      <c r="I77" s="523"/>
      <c r="J77" s="585"/>
      <c r="K77" s="585"/>
      <c r="L77" s="585"/>
      <c r="M77" s="585"/>
      <c r="N77" s="585"/>
      <c r="O77" s="585"/>
      <c r="P77" s="585"/>
      <c r="Q77" s="585"/>
      <c r="R77" s="585"/>
      <c r="S77" s="585"/>
      <c r="T77" s="585"/>
      <c r="U77" s="585"/>
      <c r="V77" s="585"/>
      <c r="W77" s="504"/>
      <c r="X77" s="523"/>
      <c r="Y77" s="517"/>
      <c r="Z77" s="517"/>
      <c r="AA77" s="517"/>
      <c r="AB77" s="517"/>
      <c r="AC77" s="517"/>
      <c r="AD77" s="517"/>
      <c r="AE77" s="517"/>
      <c r="AF77" s="517"/>
      <c r="AG77" s="517"/>
      <c r="AH77" s="517"/>
      <c r="AI77" s="517"/>
      <c r="AJ77" s="517"/>
      <c r="AK77" s="517"/>
      <c r="AL77" s="517"/>
      <c r="AM77" s="517"/>
      <c r="AN77" s="517"/>
    </row>
    <row r="78" ht="11.25" customHeight="1">
      <c r="A78" s="517"/>
      <c r="B78" s="517"/>
      <c r="C78" s="522"/>
      <c r="D78" s="504"/>
      <c r="E78" s="504"/>
      <c r="F78" s="504"/>
      <c r="G78" s="504"/>
      <c r="H78" s="504"/>
      <c r="I78" s="523"/>
      <c r="J78" s="585"/>
      <c r="K78" s="585"/>
      <c r="L78" s="585"/>
      <c r="M78" s="585"/>
      <c r="N78" s="585"/>
      <c r="O78" s="585"/>
      <c r="P78" s="585"/>
      <c r="Q78" s="585"/>
      <c r="R78" s="585"/>
      <c r="S78" s="585"/>
      <c r="T78" s="585"/>
      <c r="U78" s="585"/>
      <c r="V78" s="585"/>
      <c r="W78" s="504"/>
      <c r="X78" s="523"/>
      <c r="Y78" s="517"/>
      <c r="Z78" s="517"/>
      <c r="AA78" s="517"/>
      <c r="AB78" s="517"/>
      <c r="AC78" s="517"/>
      <c r="AD78" s="517"/>
      <c r="AE78" s="517"/>
      <c r="AF78" s="517"/>
      <c r="AG78" s="517"/>
      <c r="AH78" s="517"/>
      <c r="AI78" s="517"/>
      <c r="AJ78" s="517"/>
      <c r="AK78" s="517"/>
      <c r="AL78" s="517"/>
      <c r="AM78" s="517"/>
      <c r="AN78" s="517"/>
    </row>
    <row r="79" ht="11.25" customHeight="1">
      <c r="A79" s="517"/>
      <c r="B79" s="517"/>
      <c r="C79" s="522"/>
      <c r="D79" s="504"/>
      <c r="E79" s="504"/>
      <c r="F79" s="504"/>
      <c r="G79" s="504"/>
      <c r="H79" s="504"/>
      <c r="I79" s="523"/>
      <c r="J79" s="585"/>
      <c r="K79" s="585"/>
      <c r="L79" s="585"/>
      <c r="M79" s="585"/>
      <c r="N79" s="585"/>
      <c r="O79" s="585"/>
      <c r="P79" s="585"/>
      <c r="Q79" s="585"/>
      <c r="R79" s="585"/>
      <c r="S79" s="585"/>
      <c r="T79" s="585"/>
      <c r="U79" s="585"/>
      <c r="V79" s="585"/>
      <c r="W79" s="504"/>
      <c r="X79" s="523"/>
      <c r="Y79" s="517"/>
      <c r="Z79" s="517"/>
      <c r="AA79" s="517"/>
      <c r="AB79" s="517"/>
      <c r="AC79" s="517"/>
      <c r="AD79" s="517"/>
      <c r="AE79" s="517"/>
      <c r="AF79" s="517"/>
      <c r="AG79" s="517"/>
      <c r="AH79" s="517"/>
      <c r="AI79" s="517"/>
      <c r="AJ79" s="517"/>
      <c r="AK79" s="517"/>
      <c r="AL79" s="517"/>
      <c r="AM79" s="517"/>
      <c r="AN79" s="517"/>
    </row>
    <row r="80" ht="11.25" customHeight="1">
      <c r="A80" s="517"/>
      <c r="B80" s="517"/>
      <c r="C80" s="522"/>
      <c r="D80" s="504"/>
      <c r="E80" s="504"/>
      <c r="F80" s="504"/>
      <c r="G80" s="504"/>
      <c r="H80" s="504"/>
      <c r="I80" s="523"/>
      <c r="J80" s="585"/>
      <c r="K80" s="585"/>
      <c r="L80" s="585"/>
      <c r="M80" s="585"/>
      <c r="N80" s="585"/>
      <c r="O80" s="585"/>
      <c r="P80" s="585"/>
      <c r="Q80" s="585"/>
      <c r="R80" s="585"/>
      <c r="S80" s="585"/>
      <c r="T80" s="585"/>
      <c r="U80" s="585"/>
      <c r="V80" s="585"/>
      <c r="W80" s="504"/>
      <c r="X80" s="523"/>
      <c r="Y80" s="517"/>
      <c r="Z80" s="517"/>
      <c r="AA80" s="517"/>
      <c r="AB80" s="517"/>
      <c r="AC80" s="517"/>
      <c r="AD80" s="517"/>
      <c r="AE80" s="517"/>
      <c r="AF80" s="517"/>
      <c r="AG80" s="517"/>
      <c r="AH80" s="517"/>
      <c r="AI80" s="517"/>
      <c r="AJ80" s="517"/>
      <c r="AK80" s="517"/>
      <c r="AL80" s="517"/>
      <c r="AM80" s="517"/>
      <c r="AN80" s="517"/>
    </row>
    <row r="81" ht="11.25" customHeight="1">
      <c r="A81" s="517"/>
      <c r="B81" s="517"/>
      <c r="C81" s="522"/>
      <c r="D81" s="504"/>
      <c r="E81" s="504"/>
      <c r="F81" s="504"/>
      <c r="G81" s="504"/>
      <c r="H81" s="504"/>
      <c r="I81" s="523"/>
      <c r="J81" s="585"/>
      <c r="K81" s="585"/>
      <c r="L81" s="585"/>
      <c r="M81" s="585"/>
      <c r="N81" s="585"/>
      <c r="O81" s="585"/>
      <c r="P81" s="585"/>
      <c r="Q81" s="585"/>
      <c r="R81" s="585"/>
      <c r="S81" s="585"/>
      <c r="T81" s="585"/>
      <c r="U81" s="585"/>
      <c r="V81" s="585"/>
      <c r="W81" s="504"/>
      <c r="X81" s="523"/>
      <c r="Y81" s="517"/>
      <c r="Z81" s="517"/>
      <c r="AA81" s="517"/>
      <c r="AB81" s="517"/>
      <c r="AC81" s="517"/>
      <c r="AD81" s="517"/>
      <c r="AE81" s="517"/>
      <c r="AF81" s="517"/>
      <c r="AG81" s="517"/>
      <c r="AH81" s="517"/>
      <c r="AI81" s="517"/>
      <c r="AJ81" s="517"/>
      <c r="AK81" s="517"/>
      <c r="AL81" s="517"/>
      <c r="AM81" s="517"/>
      <c r="AN81" s="517"/>
    </row>
    <row r="82" ht="11.25" customHeight="1">
      <c r="A82" s="517"/>
      <c r="B82" s="517"/>
      <c r="C82" s="522"/>
      <c r="D82" s="504"/>
      <c r="E82" s="504"/>
      <c r="F82" s="504"/>
      <c r="G82" s="504"/>
      <c r="H82" s="504"/>
      <c r="I82" s="523"/>
      <c r="J82" s="585"/>
      <c r="K82" s="585"/>
      <c r="L82" s="585"/>
      <c r="M82" s="585"/>
      <c r="N82" s="585"/>
      <c r="O82" s="585"/>
      <c r="P82" s="585"/>
      <c r="Q82" s="585"/>
      <c r="R82" s="585"/>
      <c r="S82" s="585"/>
      <c r="T82" s="585"/>
      <c r="U82" s="585"/>
      <c r="V82" s="585"/>
      <c r="W82" s="504"/>
      <c r="X82" s="523"/>
      <c r="Y82" s="517"/>
      <c r="Z82" s="517"/>
      <c r="AA82" s="517"/>
      <c r="AB82" s="517"/>
      <c r="AC82" s="517"/>
      <c r="AD82" s="517"/>
      <c r="AE82" s="517"/>
      <c r="AF82" s="517"/>
      <c r="AG82" s="517"/>
      <c r="AH82" s="517"/>
      <c r="AI82" s="517"/>
      <c r="AJ82" s="517"/>
      <c r="AK82" s="517"/>
      <c r="AL82" s="517"/>
      <c r="AM82" s="517"/>
      <c r="AN82" s="517"/>
    </row>
    <row r="83" ht="11.25" customHeight="1">
      <c r="A83" s="517"/>
      <c r="B83" s="517"/>
      <c r="C83" s="522"/>
      <c r="D83" s="504"/>
      <c r="E83" s="504"/>
      <c r="F83" s="504"/>
      <c r="G83" s="504"/>
      <c r="H83" s="504"/>
      <c r="I83" s="523"/>
      <c r="J83" s="585"/>
      <c r="K83" s="585"/>
      <c r="L83" s="585"/>
      <c r="M83" s="585"/>
      <c r="N83" s="585"/>
      <c r="O83" s="585"/>
      <c r="P83" s="585"/>
      <c r="Q83" s="585"/>
      <c r="R83" s="585"/>
      <c r="S83" s="585"/>
      <c r="T83" s="585"/>
      <c r="U83" s="585"/>
      <c r="V83" s="585"/>
      <c r="W83" s="504"/>
      <c r="X83" s="523"/>
      <c r="Y83" s="517"/>
      <c r="Z83" s="517"/>
      <c r="AA83" s="517"/>
      <c r="AB83" s="517"/>
      <c r="AC83" s="517"/>
      <c r="AD83" s="517"/>
      <c r="AE83" s="517"/>
      <c r="AF83" s="517"/>
      <c r="AG83" s="517"/>
      <c r="AH83" s="517"/>
      <c r="AI83" s="517"/>
      <c r="AJ83" s="517"/>
      <c r="AK83" s="517"/>
      <c r="AL83" s="517"/>
      <c r="AM83" s="517"/>
      <c r="AN83" s="517"/>
    </row>
    <row r="84" ht="11.25" customHeight="1">
      <c r="A84" s="517"/>
      <c r="B84" s="517"/>
      <c r="C84" s="522"/>
      <c r="D84" s="504"/>
      <c r="E84" s="504"/>
      <c r="F84" s="504"/>
      <c r="G84" s="504"/>
      <c r="H84" s="504"/>
      <c r="I84" s="523"/>
      <c r="J84" s="585"/>
      <c r="K84" s="585"/>
      <c r="L84" s="585"/>
      <c r="M84" s="585"/>
      <c r="N84" s="585"/>
      <c r="O84" s="585"/>
      <c r="P84" s="585"/>
      <c r="Q84" s="585"/>
      <c r="R84" s="585"/>
      <c r="S84" s="585"/>
      <c r="T84" s="585"/>
      <c r="U84" s="585"/>
      <c r="V84" s="585"/>
      <c r="W84" s="504"/>
      <c r="X84" s="523"/>
      <c r="Y84" s="517"/>
      <c r="Z84" s="517"/>
      <c r="AA84" s="517"/>
      <c r="AB84" s="517"/>
      <c r="AC84" s="517"/>
      <c r="AD84" s="517"/>
      <c r="AE84" s="517"/>
      <c r="AF84" s="517"/>
      <c r="AG84" s="517"/>
      <c r="AH84" s="517"/>
      <c r="AI84" s="517"/>
      <c r="AJ84" s="517"/>
      <c r="AK84" s="517"/>
      <c r="AL84" s="517"/>
      <c r="AM84" s="517"/>
      <c r="AN84" s="517"/>
    </row>
    <row r="85" ht="11.25" customHeight="1">
      <c r="A85" s="517"/>
      <c r="B85" s="517"/>
      <c r="C85" s="522"/>
      <c r="D85" s="504"/>
      <c r="E85" s="504"/>
      <c r="F85" s="504"/>
      <c r="G85" s="504"/>
      <c r="H85" s="504"/>
      <c r="I85" s="523"/>
      <c r="J85" s="585"/>
      <c r="K85" s="585"/>
      <c r="L85" s="585"/>
      <c r="M85" s="585"/>
      <c r="N85" s="585"/>
      <c r="O85" s="585"/>
      <c r="P85" s="585"/>
      <c r="Q85" s="585"/>
      <c r="R85" s="585"/>
      <c r="S85" s="585"/>
      <c r="T85" s="585"/>
      <c r="U85" s="585"/>
      <c r="V85" s="585"/>
      <c r="W85" s="504"/>
      <c r="X85" s="523"/>
      <c r="Y85" s="517"/>
      <c r="Z85" s="517"/>
      <c r="AA85" s="517"/>
      <c r="AB85" s="517"/>
      <c r="AC85" s="517"/>
      <c r="AD85" s="517"/>
      <c r="AE85" s="517"/>
      <c r="AF85" s="517"/>
      <c r="AG85" s="517"/>
      <c r="AH85" s="517"/>
      <c r="AI85" s="517"/>
      <c r="AJ85" s="517"/>
      <c r="AK85" s="517"/>
      <c r="AL85" s="517"/>
      <c r="AM85" s="517"/>
      <c r="AN85" s="517"/>
    </row>
    <row r="86" ht="11.25" customHeight="1">
      <c r="A86" s="517"/>
      <c r="B86" s="517"/>
      <c r="C86" s="522"/>
      <c r="D86" s="504"/>
      <c r="E86" s="504"/>
      <c r="F86" s="504"/>
      <c r="G86" s="504"/>
      <c r="H86" s="504"/>
      <c r="I86" s="523"/>
      <c r="J86" s="585"/>
      <c r="K86" s="585"/>
      <c r="L86" s="585"/>
      <c r="M86" s="585"/>
      <c r="N86" s="585"/>
      <c r="O86" s="585"/>
      <c r="P86" s="585"/>
      <c r="Q86" s="585"/>
      <c r="R86" s="585"/>
      <c r="S86" s="585"/>
      <c r="T86" s="585"/>
      <c r="U86" s="585"/>
      <c r="V86" s="585"/>
      <c r="W86" s="504"/>
      <c r="X86" s="523"/>
      <c r="Y86" s="517"/>
      <c r="Z86" s="517"/>
      <c r="AA86" s="517"/>
      <c r="AB86" s="517"/>
      <c r="AC86" s="517"/>
      <c r="AD86" s="517"/>
      <c r="AE86" s="517"/>
      <c r="AF86" s="517"/>
      <c r="AG86" s="517"/>
      <c r="AH86" s="517"/>
      <c r="AI86" s="517"/>
      <c r="AJ86" s="517"/>
      <c r="AK86" s="517"/>
      <c r="AL86" s="517"/>
      <c r="AM86" s="517"/>
      <c r="AN86" s="517"/>
    </row>
    <row r="87" ht="11.25" customHeight="1">
      <c r="A87" s="517"/>
      <c r="B87" s="517"/>
      <c r="C87" s="522"/>
      <c r="D87" s="504"/>
      <c r="E87" s="504"/>
      <c r="F87" s="504"/>
      <c r="G87" s="504"/>
      <c r="H87" s="504"/>
      <c r="I87" s="523"/>
      <c r="J87" s="585"/>
      <c r="K87" s="585"/>
      <c r="L87" s="585"/>
      <c r="M87" s="585"/>
      <c r="N87" s="585"/>
      <c r="O87" s="585"/>
      <c r="P87" s="585"/>
      <c r="Q87" s="585"/>
      <c r="R87" s="585"/>
      <c r="S87" s="585"/>
      <c r="T87" s="585"/>
      <c r="U87" s="585"/>
      <c r="V87" s="585"/>
      <c r="W87" s="504"/>
      <c r="X87" s="523"/>
      <c r="Y87" s="517"/>
      <c r="Z87" s="517"/>
      <c r="AA87" s="517"/>
      <c r="AB87" s="517"/>
      <c r="AC87" s="517"/>
      <c r="AD87" s="517"/>
      <c r="AE87" s="517"/>
      <c r="AF87" s="517"/>
      <c r="AG87" s="517"/>
      <c r="AH87" s="517"/>
      <c r="AI87" s="517"/>
      <c r="AJ87" s="517"/>
      <c r="AK87" s="517"/>
      <c r="AL87" s="517"/>
      <c r="AM87" s="517"/>
      <c r="AN87" s="517"/>
    </row>
    <row r="88" ht="11.25" customHeight="1">
      <c r="A88" s="517"/>
      <c r="B88" s="517"/>
      <c r="C88" s="522"/>
      <c r="D88" s="504"/>
      <c r="E88" s="504"/>
      <c r="F88" s="504"/>
      <c r="G88" s="504"/>
      <c r="H88" s="504"/>
      <c r="I88" s="523"/>
      <c r="J88" s="585"/>
      <c r="K88" s="585"/>
      <c r="L88" s="585"/>
      <c r="M88" s="585"/>
      <c r="N88" s="585"/>
      <c r="O88" s="585"/>
      <c r="P88" s="585"/>
      <c r="Q88" s="585"/>
      <c r="R88" s="585"/>
      <c r="S88" s="585"/>
      <c r="T88" s="585"/>
      <c r="U88" s="585"/>
      <c r="V88" s="585"/>
      <c r="W88" s="504"/>
      <c r="X88" s="523"/>
      <c r="Y88" s="517"/>
      <c r="Z88" s="517"/>
      <c r="AA88" s="517"/>
      <c r="AB88" s="517"/>
      <c r="AC88" s="517"/>
      <c r="AD88" s="517"/>
      <c r="AE88" s="517"/>
      <c r="AF88" s="517"/>
      <c r="AG88" s="517"/>
      <c r="AH88" s="517"/>
      <c r="AI88" s="517"/>
      <c r="AJ88" s="517"/>
      <c r="AK88" s="517"/>
      <c r="AL88" s="517"/>
      <c r="AM88" s="517"/>
      <c r="AN88" s="517"/>
    </row>
    <row r="89" ht="11.25" customHeight="1">
      <c r="A89" s="517"/>
      <c r="B89" s="517"/>
      <c r="C89" s="522"/>
      <c r="D89" s="504"/>
      <c r="E89" s="504"/>
      <c r="F89" s="504"/>
      <c r="G89" s="504"/>
      <c r="H89" s="504"/>
      <c r="I89" s="523"/>
      <c r="J89" s="585"/>
      <c r="K89" s="585"/>
      <c r="L89" s="585"/>
      <c r="M89" s="585"/>
      <c r="N89" s="585"/>
      <c r="O89" s="585"/>
      <c r="P89" s="585"/>
      <c r="Q89" s="585"/>
      <c r="R89" s="585"/>
      <c r="S89" s="585"/>
      <c r="T89" s="585"/>
      <c r="U89" s="585"/>
      <c r="V89" s="585"/>
      <c r="W89" s="504"/>
      <c r="X89" s="523"/>
      <c r="Y89" s="517"/>
      <c r="Z89" s="517"/>
      <c r="AA89" s="517"/>
      <c r="AB89" s="517"/>
      <c r="AC89" s="517"/>
      <c r="AD89" s="517"/>
      <c r="AE89" s="517"/>
      <c r="AF89" s="517"/>
      <c r="AG89" s="517"/>
      <c r="AH89" s="517"/>
      <c r="AI89" s="517"/>
      <c r="AJ89" s="517"/>
      <c r="AK89" s="517"/>
      <c r="AL89" s="517"/>
      <c r="AM89" s="517"/>
      <c r="AN89" s="517"/>
    </row>
    <row r="90" ht="11.25" customHeight="1">
      <c r="A90" s="517"/>
      <c r="B90" s="517"/>
      <c r="C90" s="522"/>
      <c r="D90" s="504"/>
      <c r="E90" s="504"/>
      <c r="F90" s="504"/>
      <c r="G90" s="504"/>
      <c r="H90" s="504"/>
      <c r="I90" s="523"/>
      <c r="J90" s="585"/>
      <c r="K90" s="585"/>
      <c r="L90" s="585"/>
      <c r="M90" s="585"/>
      <c r="N90" s="585"/>
      <c r="O90" s="585"/>
      <c r="P90" s="585"/>
      <c r="Q90" s="585"/>
      <c r="R90" s="585"/>
      <c r="S90" s="585"/>
      <c r="T90" s="585"/>
      <c r="U90" s="585"/>
      <c r="V90" s="585"/>
      <c r="W90" s="504"/>
      <c r="X90" s="523"/>
      <c r="Y90" s="517"/>
      <c r="Z90" s="517"/>
      <c r="AA90" s="517"/>
      <c r="AB90" s="517"/>
      <c r="AC90" s="517"/>
      <c r="AD90" s="517"/>
      <c r="AE90" s="517"/>
      <c r="AF90" s="517"/>
      <c r="AG90" s="517"/>
      <c r="AH90" s="517"/>
      <c r="AI90" s="517"/>
      <c r="AJ90" s="517"/>
      <c r="AK90" s="517"/>
      <c r="AL90" s="517"/>
      <c r="AM90" s="517"/>
      <c r="AN90" s="517"/>
    </row>
    <row r="91" ht="11.25" customHeight="1">
      <c r="A91" s="517"/>
      <c r="B91" s="517"/>
      <c r="C91" s="522"/>
      <c r="D91" s="504"/>
      <c r="E91" s="504"/>
      <c r="F91" s="504"/>
      <c r="G91" s="504"/>
      <c r="H91" s="504"/>
      <c r="I91" s="523"/>
      <c r="J91" s="585"/>
      <c r="K91" s="585"/>
      <c r="L91" s="585"/>
      <c r="M91" s="585"/>
      <c r="N91" s="585"/>
      <c r="O91" s="585"/>
      <c r="P91" s="585"/>
      <c r="Q91" s="585"/>
      <c r="R91" s="585"/>
      <c r="S91" s="585"/>
      <c r="T91" s="585"/>
      <c r="U91" s="585"/>
      <c r="V91" s="585"/>
      <c r="W91" s="504"/>
      <c r="X91" s="523"/>
      <c r="Y91" s="517"/>
      <c r="Z91" s="517"/>
      <c r="AA91" s="517"/>
      <c r="AB91" s="517"/>
      <c r="AC91" s="517"/>
      <c r="AD91" s="517"/>
      <c r="AE91" s="517"/>
      <c r="AF91" s="517"/>
      <c r="AG91" s="517"/>
      <c r="AH91" s="517"/>
      <c r="AI91" s="517"/>
      <c r="AJ91" s="517"/>
      <c r="AK91" s="517"/>
      <c r="AL91" s="517"/>
      <c r="AM91" s="517"/>
      <c r="AN91" s="517"/>
    </row>
    <row r="92" ht="11.25" customHeight="1">
      <c r="A92" s="517"/>
      <c r="B92" s="517"/>
      <c r="C92" s="522"/>
      <c r="D92" s="504"/>
      <c r="E92" s="504"/>
      <c r="F92" s="504"/>
      <c r="G92" s="504"/>
      <c r="H92" s="504"/>
      <c r="I92" s="523"/>
      <c r="J92" s="585"/>
      <c r="K92" s="585"/>
      <c r="L92" s="585"/>
      <c r="M92" s="585"/>
      <c r="N92" s="585"/>
      <c r="O92" s="585"/>
      <c r="P92" s="585"/>
      <c r="Q92" s="585"/>
      <c r="R92" s="585"/>
      <c r="S92" s="585"/>
      <c r="T92" s="585"/>
      <c r="U92" s="585"/>
      <c r="V92" s="585"/>
      <c r="W92" s="504"/>
      <c r="X92" s="523"/>
      <c r="Y92" s="517"/>
      <c r="Z92" s="517"/>
      <c r="AA92" s="517"/>
      <c r="AB92" s="517"/>
      <c r="AC92" s="517"/>
      <c r="AD92" s="517"/>
      <c r="AE92" s="517"/>
      <c r="AF92" s="517"/>
      <c r="AG92" s="517"/>
      <c r="AH92" s="517"/>
      <c r="AI92" s="517"/>
      <c r="AJ92" s="517"/>
      <c r="AK92" s="517"/>
      <c r="AL92" s="517"/>
      <c r="AM92" s="517"/>
      <c r="AN92" s="517"/>
    </row>
    <row r="93" ht="11.25" customHeight="1">
      <c r="A93" s="517"/>
      <c r="B93" s="517"/>
      <c r="C93" s="522"/>
      <c r="D93" s="504"/>
      <c r="E93" s="504"/>
      <c r="F93" s="504"/>
      <c r="G93" s="504"/>
      <c r="H93" s="504"/>
      <c r="I93" s="523"/>
      <c r="J93" s="585"/>
      <c r="K93" s="585"/>
      <c r="L93" s="585"/>
      <c r="M93" s="585"/>
      <c r="N93" s="585"/>
      <c r="O93" s="585"/>
      <c r="P93" s="585"/>
      <c r="Q93" s="585"/>
      <c r="R93" s="585"/>
      <c r="S93" s="585"/>
      <c r="T93" s="585"/>
      <c r="U93" s="585"/>
      <c r="V93" s="585"/>
      <c r="W93" s="504"/>
      <c r="X93" s="523"/>
      <c r="Y93" s="517"/>
      <c r="Z93" s="517"/>
      <c r="AA93" s="517"/>
      <c r="AB93" s="517"/>
      <c r="AC93" s="517"/>
      <c r="AD93" s="517"/>
      <c r="AE93" s="517"/>
      <c r="AF93" s="517"/>
      <c r="AG93" s="517"/>
      <c r="AH93" s="517"/>
      <c r="AI93" s="517"/>
      <c r="AJ93" s="517"/>
      <c r="AK93" s="517"/>
      <c r="AL93" s="517"/>
      <c r="AM93" s="517"/>
      <c r="AN93" s="517"/>
    </row>
    <row r="94" ht="11.25" customHeight="1">
      <c r="A94" s="517"/>
      <c r="B94" s="517"/>
      <c r="C94" s="522"/>
      <c r="D94" s="504"/>
      <c r="E94" s="504"/>
      <c r="F94" s="504"/>
      <c r="G94" s="504"/>
      <c r="H94" s="504"/>
      <c r="I94" s="523"/>
      <c r="J94" s="585"/>
      <c r="K94" s="585"/>
      <c r="L94" s="585"/>
      <c r="M94" s="585"/>
      <c r="N94" s="585"/>
      <c r="O94" s="585"/>
      <c r="P94" s="585"/>
      <c r="Q94" s="585"/>
      <c r="R94" s="585"/>
      <c r="S94" s="585"/>
      <c r="T94" s="585"/>
      <c r="U94" s="585"/>
      <c r="V94" s="585"/>
      <c r="W94" s="504"/>
      <c r="X94" s="523"/>
      <c r="Y94" s="517"/>
      <c r="Z94" s="517"/>
      <c r="AA94" s="517"/>
      <c r="AB94" s="517"/>
      <c r="AC94" s="517"/>
      <c r="AD94" s="517"/>
      <c r="AE94" s="517"/>
      <c r="AF94" s="517"/>
      <c r="AG94" s="517"/>
      <c r="AH94" s="517"/>
      <c r="AI94" s="517"/>
      <c r="AJ94" s="517"/>
      <c r="AK94" s="517"/>
      <c r="AL94" s="517"/>
      <c r="AM94" s="517"/>
      <c r="AN94" s="517"/>
    </row>
    <row r="95" ht="11.25" customHeight="1">
      <c r="A95" s="517"/>
      <c r="B95" s="517"/>
      <c r="C95" s="522"/>
      <c r="D95" s="504"/>
      <c r="E95" s="504"/>
      <c r="F95" s="504"/>
      <c r="G95" s="504"/>
      <c r="H95" s="504"/>
      <c r="I95" s="523"/>
      <c r="J95" s="585"/>
      <c r="K95" s="585"/>
      <c r="L95" s="585"/>
      <c r="M95" s="585"/>
      <c r="N95" s="585"/>
      <c r="O95" s="585"/>
      <c r="P95" s="585"/>
      <c r="Q95" s="585"/>
      <c r="R95" s="585"/>
      <c r="S95" s="585"/>
      <c r="T95" s="585"/>
      <c r="U95" s="585"/>
      <c r="V95" s="585"/>
      <c r="W95" s="504"/>
      <c r="X95" s="523"/>
      <c r="Y95" s="517"/>
      <c r="Z95" s="517"/>
      <c r="AA95" s="517"/>
      <c r="AB95" s="517"/>
      <c r="AC95" s="517"/>
      <c r="AD95" s="517"/>
      <c r="AE95" s="517"/>
      <c r="AF95" s="517"/>
      <c r="AG95" s="517"/>
      <c r="AH95" s="517"/>
      <c r="AI95" s="517"/>
      <c r="AJ95" s="517"/>
      <c r="AK95" s="517"/>
      <c r="AL95" s="517"/>
      <c r="AM95" s="517"/>
      <c r="AN95" s="517"/>
    </row>
    <row r="96" ht="11.25" customHeight="1">
      <c r="A96" s="517"/>
      <c r="B96" s="517"/>
      <c r="C96" s="522"/>
      <c r="D96" s="504"/>
      <c r="E96" s="504"/>
      <c r="F96" s="504"/>
      <c r="G96" s="504"/>
      <c r="H96" s="504"/>
      <c r="I96" s="523"/>
      <c r="J96" s="585"/>
      <c r="K96" s="585"/>
      <c r="L96" s="585"/>
      <c r="M96" s="585"/>
      <c r="N96" s="585"/>
      <c r="O96" s="585"/>
      <c r="P96" s="585"/>
      <c r="Q96" s="585"/>
      <c r="R96" s="585"/>
      <c r="S96" s="585"/>
      <c r="T96" s="585"/>
      <c r="U96" s="585"/>
      <c r="V96" s="585"/>
      <c r="W96" s="504"/>
      <c r="X96" s="523"/>
      <c r="Y96" s="517"/>
      <c r="Z96" s="517"/>
      <c r="AA96" s="517"/>
      <c r="AB96" s="517"/>
      <c r="AC96" s="517"/>
      <c r="AD96" s="517"/>
      <c r="AE96" s="517"/>
      <c r="AF96" s="517"/>
      <c r="AG96" s="517"/>
      <c r="AH96" s="517"/>
      <c r="AI96" s="517"/>
      <c r="AJ96" s="517"/>
      <c r="AK96" s="517"/>
      <c r="AL96" s="517"/>
      <c r="AM96" s="517"/>
      <c r="AN96" s="517"/>
    </row>
    <row r="97" ht="11.25" customHeight="1">
      <c r="A97" s="517"/>
      <c r="B97" s="517"/>
      <c r="C97" s="522"/>
      <c r="D97" s="504"/>
      <c r="E97" s="504"/>
      <c r="F97" s="504"/>
      <c r="G97" s="504"/>
      <c r="H97" s="504"/>
      <c r="I97" s="523"/>
      <c r="J97" s="585"/>
      <c r="K97" s="585"/>
      <c r="L97" s="585"/>
      <c r="M97" s="585"/>
      <c r="N97" s="585"/>
      <c r="O97" s="585"/>
      <c r="P97" s="585"/>
      <c r="Q97" s="585"/>
      <c r="R97" s="585"/>
      <c r="S97" s="585"/>
      <c r="T97" s="585"/>
      <c r="U97" s="585"/>
      <c r="V97" s="585"/>
      <c r="W97" s="504"/>
      <c r="X97" s="523"/>
      <c r="Y97" s="517"/>
      <c r="Z97" s="517"/>
      <c r="AA97" s="517"/>
      <c r="AB97" s="517"/>
      <c r="AC97" s="517"/>
      <c r="AD97" s="517"/>
      <c r="AE97" s="517"/>
      <c r="AF97" s="517"/>
      <c r="AG97" s="517"/>
      <c r="AH97" s="517"/>
      <c r="AI97" s="517"/>
      <c r="AJ97" s="517"/>
      <c r="AK97" s="517"/>
      <c r="AL97" s="517"/>
      <c r="AM97" s="517"/>
      <c r="AN97" s="517"/>
    </row>
    <row r="98" ht="11.25" customHeight="1">
      <c r="A98" s="517"/>
      <c r="B98" s="517"/>
      <c r="C98" s="522"/>
      <c r="D98" s="504"/>
      <c r="E98" s="504"/>
      <c r="F98" s="504"/>
      <c r="G98" s="504"/>
      <c r="H98" s="504"/>
      <c r="I98" s="523"/>
      <c r="J98" s="585"/>
      <c r="K98" s="585"/>
      <c r="L98" s="585"/>
      <c r="M98" s="585"/>
      <c r="N98" s="585"/>
      <c r="O98" s="585"/>
      <c r="P98" s="585"/>
      <c r="Q98" s="585"/>
      <c r="R98" s="585"/>
      <c r="S98" s="585"/>
      <c r="T98" s="585"/>
      <c r="U98" s="585"/>
      <c r="V98" s="585"/>
      <c r="W98" s="504"/>
      <c r="X98" s="523"/>
      <c r="Y98" s="517"/>
      <c r="Z98" s="517"/>
      <c r="AA98" s="517"/>
      <c r="AB98" s="517"/>
      <c r="AC98" s="517"/>
      <c r="AD98" s="517"/>
      <c r="AE98" s="517"/>
      <c r="AF98" s="517"/>
      <c r="AG98" s="517"/>
      <c r="AH98" s="517"/>
      <c r="AI98" s="517"/>
      <c r="AJ98" s="517"/>
      <c r="AK98" s="517"/>
      <c r="AL98" s="517"/>
      <c r="AM98" s="517"/>
      <c r="AN98" s="517"/>
    </row>
    <row r="99" ht="11.25" customHeight="1">
      <c r="A99" s="517"/>
      <c r="B99" s="517"/>
      <c r="C99" s="522"/>
      <c r="D99" s="504"/>
      <c r="E99" s="504"/>
      <c r="F99" s="504"/>
      <c r="G99" s="504"/>
      <c r="H99" s="504"/>
      <c r="I99" s="523"/>
      <c r="J99" s="585"/>
      <c r="K99" s="585"/>
      <c r="L99" s="585"/>
      <c r="M99" s="585"/>
      <c r="N99" s="585"/>
      <c r="O99" s="585"/>
      <c r="P99" s="585"/>
      <c r="Q99" s="585"/>
      <c r="R99" s="585"/>
      <c r="S99" s="585"/>
      <c r="T99" s="585"/>
      <c r="U99" s="585"/>
      <c r="V99" s="585"/>
      <c r="W99" s="504"/>
      <c r="X99" s="523"/>
      <c r="Y99" s="517"/>
      <c r="Z99" s="517"/>
      <c r="AA99" s="517"/>
      <c r="AB99" s="517"/>
      <c r="AC99" s="517"/>
      <c r="AD99" s="517"/>
      <c r="AE99" s="517"/>
      <c r="AF99" s="517"/>
      <c r="AG99" s="517"/>
      <c r="AH99" s="517"/>
      <c r="AI99" s="517"/>
      <c r="AJ99" s="517"/>
      <c r="AK99" s="517"/>
      <c r="AL99" s="517"/>
      <c r="AM99" s="517"/>
      <c r="AN99" s="517"/>
    </row>
    <row r="100" ht="11.25" customHeight="1">
      <c r="A100" s="517"/>
      <c r="B100" s="517"/>
      <c r="C100" s="522"/>
      <c r="D100" s="504"/>
      <c r="E100" s="504"/>
      <c r="F100" s="504"/>
      <c r="G100" s="504"/>
      <c r="H100" s="504"/>
      <c r="I100" s="523"/>
      <c r="J100" s="585"/>
      <c r="K100" s="585"/>
      <c r="L100" s="585"/>
      <c r="M100" s="585"/>
      <c r="N100" s="585"/>
      <c r="O100" s="585"/>
      <c r="P100" s="585"/>
      <c r="Q100" s="585"/>
      <c r="R100" s="585"/>
      <c r="S100" s="585"/>
      <c r="T100" s="585"/>
      <c r="U100" s="585"/>
      <c r="V100" s="585"/>
      <c r="W100" s="504"/>
      <c r="X100" s="523"/>
      <c r="Y100" s="517"/>
      <c r="Z100" s="517"/>
      <c r="AA100" s="517"/>
      <c r="AB100" s="517"/>
      <c r="AC100" s="517"/>
      <c r="AD100" s="517"/>
      <c r="AE100" s="517"/>
      <c r="AF100" s="517"/>
      <c r="AG100" s="517"/>
      <c r="AH100" s="517"/>
      <c r="AI100" s="517"/>
      <c r="AJ100" s="517"/>
      <c r="AK100" s="517"/>
      <c r="AL100" s="517"/>
      <c r="AM100" s="517"/>
      <c r="AN100" s="517"/>
    </row>
    <row r="101" ht="11.25" customHeight="1">
      <c r="A101" s="517"/>
      <c r="B101" s="517"/>
      <c r="C101" s="522"/>
      <c r="D101" s="504"/>
      <c r="E101" s="504"/>
      <c r="F101" s="504"/>
      <c r="G101" s="504"/>
      <c r="H101" s="504"/>
      <c r="I101" s="523"/>
      <c r="J101" s="585"/>
      <c r="K101" s="585"/>
      <c r="L101" s="585"/>
      <c r="M101" s="585"/>
      <c r="N101" s="585"/>
      <c r="O101" s="585"/>
      <c r="P101" s="585"/>
      <c r="Q101" s="585"/>
      <c r="R101" s="585"/>
      <c r="S101" s="585"/>
      <c r="T101" s="585"/>
      <c r="U101" s="585"/>
      <c r="V101" s="585"/>
      <c r="W101" s="504"/>
      <c r="X101" s="523"/>
      <c r="Y101" s="517"/>
      <c r="Z101" s="517"/>
      <c r="AA101" s="517"/>
      <c r="AB101" s="517"/>
      <c r="AC101" s="517"/>
      <c r="AD101" s="517"/>
      <c r="AE101" s="517"/>
      <c r="AF101" s="517"/>
      <c r="AG101" s="517"/>
      <c r="AH101" s="517"/>
      <c r="AI101" s="517"/>
      <c r="AJ101" s="517"/>
      <c r="AK101" s="517"/>
      <c r="AL101" s="517"/>
      <c r="AM101" s="517"/>
      <c r="AN101" s="517"/>
    </row>
    <row r="102" ht="11.25" customHeight="1">
      <c r="A102" s="517"/>
      <c r="B102" s="517"/>
      <c r="C102" s="522"/>
      <c r="D102" s="504"/>
      <c r="E102" s="504"/>
      <c r="F102" s="504"/>
      <c r="G102" s="504"/>
      <c r="H102" s="504"/>
      <c r="I102" s="523"/>
      <c r="J102" s="585"/>
      <c r="K102" s="585"/>
      <c r="L102" s="585"/>
      <c r="M102" s="585"/>
      <c r="N102" s="585"/>
      <c r="O102" s="585"/>
      <c r="P102" s="585"/>
      <c r="Q102" s="585"/>
      <c r="R102" s="585"/>
      <c r="S102" s="585"/>
      <c r="T102" s="585"/>
      <c r="U102" s="585"/>
      <c r="V102" s="585"/>
      <c r="W102" s="504"/>
      <c r="X102" s="523"/>
      <c r="Y102" s="517"/>
      <c r="Z102" s="517"/>
      <c r="AA102" s="517"/>
      <c r="AB102" s="517"/>
      <c r="AC102" s="517"/>
      <c r="AD102" s="517"/>
      <c r="AE102" s="517"/>
      <c r="AF102" s="517"/>
      <c r="AG102" s="517"/>
      <c r="AH102" s="517"/>
      <c r="AI102" s="517"/>
      <c r="AJ102" s="517"/>
      <c r="AK102" s="517"/>
      <c r="AL102" s="517"/>
      <c r="AM102" s="517"/>
      <c r="AN102" s="517"/>
    </row>
    <row r="103" ht="11.25" customHeight="1">
      <c r="A103" s="517"/>
      <c r="B103" s="517"/>
      <c r="C103" s="522"/>
      <c r="D103" s="504"/>
      <c r="E103" s="504"/>
      <c r="F103" s="504"/>
      <c r="G103" s="504"/>
      <c r="H103" s="504"/>
      <c r="I103" s="523"/>
      <c r="J103" s="585"/>
      <c r="K103" s="585"/>
      <c r="L103" s="585"/>
      <c r="M103" s="585"/>
      <c r="N103" s="585"/>
      <c r="O103" s="585"/>
      <c r="P103" s="585"/>
      <c r="Q103" s="585"/>
      <c r="R103" s="585"/>
      <c r="S103" s="585"/>
      <c r="T103" s="585"/>
      <c r="U103" s="585"/>
      <c r="V103" s="585"/>
      <c r="W103" s="504"/>
      <c r="X103" s="523"/>
      <c r="Y103" s="517"/>
      <c r="Z103" s="517"/>
      <c r="AA103" s="517"/>
      <c r="AB103" s="517"/>
      <c r="AC103" s="517"/>
      <c r="AD103" s="517"/>
      <c r="AE103" s="517"/>
      <c r="AF103" s="517"/>
      <c r="AG103" s="517"/>
      <c r="AH103" s="517"/>
      <c r="AI103" s="517"/>
      <c r="AJ103" s="517"/>
      <c r="AK103" s="517"/>
      <c r="AL103" s="517"/>
      <c r="AM103" s="517"/>
      <c r="AN103" s="517"/>
    </row>
    <row r="104" ht="11.25" customHeight="1">
      <c r="A104" s="517"/>
      <c r="B104" s="517"/>
      <c r="C104" s="522"/>
      <c r="D104" s="504"/>
      <c r="E104" s="504"/>
      <c r="F104" s="504"/>
      <c r="G104" s="504"/>
      <c r="H104" s="504"/>
      <c r="I104" s="523"/>
      <c r="J104" s="585"/>
      <c r="K104" s="585"/>
      <c r="L104" s="585"/>
      <c r="M104" s="585"/>
      <c r="N104" s="585"/>
      <c r="O104" s="585"/>
      <c r="P104" s="585"/>
      <c r="Q104" s="585"/>
      <c r="R104" s="585"/>
      <c r="S104" s="585"/>
      <c r="T104" s="585"/>
      <c r="U104" s="585"/>
      <c r="V104" s="585"/>
      <c r="W104" s="504"/>
      <c r="X104" s="523"/>
      <c r="Y104" s="517"/>
      <c r="Z104" s="517"/>
      <c r="AA104" s="517"/>
      <c r="AB104" s="517"/>
      <c r="AC104" s="517"/>
      <c r="AD104" s="517"/>
      <c r="AE104" s="517"/>
      <c r="AF104" s="517"/>
      <c r="AG104" s="517"/>
      <c r="AH104" s="517"/>
      <c r="AI104" s="517"/>
      <c r="AJ104" s="517"/>
      <c r="AK104" s="517"/>
      <c r="AL104" s="517"/>
      <c r="AM104" s="517"/>
      <c r="AN104" s="517"/>
    </row>
    <row r="105" ht="11.25" customHeight="1">
      <c r="A105" s="517"/>
      <c r="B105" s="517"/>
      <c r="C105" s="522"/>
      <c r="D105" s="504"/>
      <c r="E105" s="504"/>
      <c r="F105" s="504"/>
      <c r="G105" s="504"/>
      <c r="H105" s="504"/>
      <c r="I105" s="523"/>
      <c r="J105" s="585"/>
      <c r="K105" s="585"/>
      <c r="L105" s="585"/>
      <c r="M105" s="585"/>
      <c r="N105" s="585"/>
      <c r="O105" s="585"/>
      <c r="P105" s="585"/>
      <c r="Q105" s="585"/>
      <c r="R105" s="585"/>
      <c r="S105" s="585"/>
      <c r="T105" s="585"/>
      <c r="U105" s="585"/>
      <c r="V105" s="585"/>
      <c r="W105" s="504"/>
      <c r="X105" s="523"/>
      <c r="Y105" s="517"/>
      <c r="Z105" s="517"/>
      <c r="AA105" s="517"/>
      <c r="AB105" s="517"/>
      <c r="AC105" s="517"/>
      <c r="AD105" s="517"/>
      <c r="AE105" s="517"/>
      <c r="AF105" s="517"/>
      <c r="AG105" s="517"/>
      <c r="AH105" s="517"/>
      <c r="AI105" s="517"/>
      <c r="AJ105" s="517"/>
      <c r="AK105" s="517"/>
      <c r="AL105" s="517"/>
      <c r="AM105" s="517"/>
      <c r="AN105" s="517"/>
    </row>
    <row r="106" ht="11.25" customHeight="1">
      <c r="A106" s="517"/>
      <c r="B106" s="517"/>
      <c r="C106" s="522"/>
      <c r="D106" s="504"/>
      <c r="E106" s="504"/>
      <c r="F106" s="504"/>
      <c r="G106" s="504"/>
      <c r="H106" s="504"/>
      <c r="I106" s="523"/>
      <c r="J106" s="585"/>
      <c r="K106" s="585"/>
      <c r="L106" s="585"/>
      <c r="M106" s="585"/>
      <c r="N106" s="585"/>
      <c r="O106" s="585"/>
      <c r="P106" s="585"/>
      <c r="Q106" s="585"/>
      <c r="R106" s="585"/>
      <c r="S106" s="585"/>
      <c r="T106" s="585"/>
      <c r="U106" s="585"/>
      <c r="V106" s="585"/>
      <c r="W106" s="504"/>
      <c r="X106" s="523"/>
      <c r="Y106" s="517"/>
      <c r="Z106" s="517"/>
      <c r="AA106" s="517"/>
      <c r="AB106" s="517"/>
      <c r="AC106" s="517"/>
      <c r="AD106" s="517"/>
      <c r="AE106" s="517"/>
      <c r="AF106" s="517"/>
      <c r="AG106" s="517"/>
      <c r="AH106" s="517"/>
      <c r="AI106" s="517"/>
      <c r="AJ106" s="517"/>
      <c r="AK106" s="517"/>
      <c r="AL106" s="517"/>
      <c r="AM106" s="517"/>
      <c r="AN106" s="517"/>
    </row>
    <row r="107" ht="11.25" customHeight="1">
      <c r="A107" s="517"/>
      <c r="B107" s="517"/>
      <c r="C107" s="522"/>
      <c r="D107" s="504"/>
      <c r="E107" s="504"/>
      <c r="F107" s="504"/>
      <c r="G107" s="504"/>
      <c r="H107" s="504"/>
      <c r="I107" s="523"/>
      <c r="J107" s="585"/>
      <c r="K107" s="585"/>
      <c r="L107" s="585"/>
      <c r="M107" s="585"/>
      <c r="N107" s="585"/>
      <c r="O107" s="585"/>
      <c r="P107" s="585"/>
      <c r="Q107" s="585"/>
      <c r="R107" s="585"/>
      <c r="S107" s="585"/>
      <c r="T107" s="585"/>
      <c r="U107" s="585"/>
      <c r="V107" s="585"/>
      <c r="W107" s="504"/>
      <c r="X107" s="523"/>
      <c r="Y107" s="517"/>
      <c r="Z107" s="517"/>
      <c r="AA107" s="517"/>
      <c r="AB107" s="517"/>
      <c r="AC107" s="517"/>
      <c r="AD107" s="517"/>
      <c r="AE107" s="517"/>
      <c r="AF107" s="517"/>
      <c r="AG107" s="517"/>
      <c r="AH107" s="517"/>
      <c r="AI107" s="517"/>
      <c r="AJ107" s="517"/>
      <c r="AK107" s="517"/>
      <c r="AL107" s="517"/>
      <c r="AM107" s="517"/>
      <c r="AN107" s="517"/>
    </row>
    <row r="108" ht="11.25" customHeight="1">
      <c r="A108" s="517"/>
      <c r="B108" s="517"/>
      <c r="C108" s="522"/>
      <c r="D108" s="504"/>
      <c r="E108" s="504"/>
      <c r="F108" s="504"/>
      <c r="G108" s="504"/>
      <c r="H108" s="504"/>
      <c r="I108" s="523"/>
      <c r="J108" s="585"/>
      <c r="K108" s="585"/>
      <c r="L108" s="585"/>
      <c r="M108" s="585"/>
      <c r="N108" s="585"/>
      <c r="O108" s="585"/>
      <c r="P108" s="585"/>
      <c r="Q108" s="585"/>
      <c r="R108" s="585"/>
      <c r="S108" s="585"/>
      <c r="T108" s="585"/>
      <c r="U108" s="585"/>
      <c r="V108" s="585"/>
      <c r="W108" s="504"/>
      <c r="X108" s="523"/>
      <c r="Y108" s="517"/>
      <c r="Z108" s="517"/>
      <c r="AA108" s="517"/>
      <c r="AB108" s="517"/>
      <c r="AC108" s="517"/>
      <c r="AD108" s="517"/>
      <c r="AE108" s="517"/>
      <c r="AF108" s="517"/>
      <c r="AG108" s="517"/>
      <c r="AH108" s="517"/>
      <c r="AI108" s="517"/>
      <c r="AJ108" s="517"/>
      <c r="AK108" s="517"/>
      <c r="AL108" s="517"/>
      <c r="AM108" s="517"/>
      <c r="AN108" s="517"/>
    </row>
    <row r="109" ht="11.25" customHeight="1">
      <c r="A109" s="517"/>
      <c r="B109" s="517"/>
      <c r="C109" s="522"/>
      <c r="D109" s="504"/>
      <c r="E109" s="504"/>
      <c r="F109" s="504"/>
      <c r="G109" s="504"/>
      <c r="H109" s="504"/>
      <c r="I109" s="523"/>
      <c r="J109" s="585"/>
      <c r="K109" s="585"/>
      <c r="L109" s="585"/>
      <c r="M109" s="585"/>
      <c r="N109" s="585"/>
      <c r="O109" s="585"/>
      <c r="P109" s="585"/>
      <c r="Q109" s="585"/>
      <c r="R109" s="585"/>
      <c r="S109" s="585"/>
      <c r="T109" s="585"/>
      <c r="U109" s="585"/>
      <c r="V109" s="585"/>
      <c r="W109" s="504"/>
      <c r="X109" s="523"/>
      <c r="Y109" s="517"/>
      <c r="Z109" s="517"/>
      <c r="AA109" s="517"/>
      <c r="AB109" s="517"/>
      <c r="AC109" s="517"/>
      <c r="AD109" s="517"/>
      <c r="AE109" s="517"/>
      <c r="AF109" s="517"/>
      <c r="AG109" s="517"/>
      <c r="AH109" s="517"/>
      <c r="AI109" s="517"/>
      <c r="AJ109" s="517"/>
      <c r="AK109" s="517"/>
      <c r="AL109" s="517"/>
      <c r="AM109" s="517"/>
      <c r="AN109" s="517"/>
    </row>
    <row r="110" ht="11.25" customHeight="1">
      <c r="A110" s="517"/>
      <c r="B110" s="517"/>
      <c r="C110" s="522"/>
      <c r="D110" s="504"/>
      <c r="E110" s="504"/>
      <c r="F110" s="504"/>
      <c r="G110" s="504"/>
      <c r="H110" s="504"/>
      <c r="I110" s="523"/>
      <c r="J110" s="585"/>
      <c r="K110" s="585"/>
      <c r="L110" s="585"/>
      <c r="M110" s="585"/>
      <c r="N110" s="585"/>
      <c r="O110" s="585"/>
      <c r="P110" s="585"/>
      <c r="Q110" s="585"/>
      <c r="R110" s="585"/>
      <c r="S110" s="585"/>
      <c r="T110" s="585"/>
      <c r="U110" s="585"/>
      <c r="V110" s="585"/>
      <c r="W110" s="504"/>
      <c r="X110" s="523"/>
      <c r="Y110" s="517"/>
      <c r="Z110" s="517"/>
      <c r="AA110" s="517"/>
      <c r="AB110" s="517"/>
      <c r="AC110" s="517"/>
      <c r="AD110" s="517"/>
      <c r="AE110" s="517"/>
      <c r="AF110" s="517"/>
      <c r="AG110" s="517"/>
      <c r="AH110" s="517"/>
      <c r="AI110" s="517"/>
      <c r="AJ110" s="517"/>
      <c r="AK110" s="517"/>
      <c r="AL110" s="517"/>
      <c r="AM110" s="517"/>
      <c r="AN110" s="517"/>
    </row>
    <row r="111" ht="11.25" customHeight="1">
      <c r="A111" s="517"/>
      <c r="B111" s="517"/>
      <c r="C111" s="522"/>
      <c r="D111" s="504"/>
      <c r="E111" s="504"/>
      <c r="F111" s="504"/>
      <c r="G111" s="504"/>
      <c r="H111" s="504"/>
      <c r="I111" s="523"/>
      <c r="J111" s="585"/>
      <c r="K111" s="585"/>
      <c r="L111" s="585"/>
      <c r="M111" s="585"/>
      <c r="N111" s="585"/>
      <c r="O111" s="585"/>
      <c r="P111" s="585"/>
      <c r="Q111" s="585"/>
      <c r="R111" s="585"/>
      <c r="S111" s="585"/>
      <c r="T111" s="585"/>
      <c r="U111" s="585"/>
      <c r="V111" s="585"/>
      <c r="W111" s="504"/>
      <c r="X111" s="523"/>
      <c r="Y111" s="517"/>
      <c r="Z111" s="517"/>
      <c r="AA111" s="517"/>
      <c r="AB111" s="517"/>
      <c r="AC111" s="517"/>
      <c r="AD111" s="517"/>
      <c r="AE111" s="517"/>
      <c r="AF111" s="517"/>
      <c r="AG111" s="517"/>
      <c r="AH111" s="517"/>
      <c r="AI111" s="517"/>
      <c r="AJ111" s="517"/>
      <c r="AK111" s="517"/>
      <c r="AL111" s="517"/>
      <c r="AM111" s="517"/>
      <c r="AN111" s="517"/>
    </row>
    <row r="112" ht="11.25" customHeight="1">
      <c r="A112" s="517"/>
      <c r="B112" s="517"/>
      <c r="C112" s="522"/>
      <c r="D112" s="504"/>
      <c r="E112" s="504"/>
      <c r="F112" s="504"/>
      <c r="G112" s="504"/>
      <c r="H112" s="504"/>
      <c r="I112" s="523"/>
      <c r="J112" s="585"/>
      <c r="K112" s="585"/>
      <c r="L112" s="585"/>
      <c r="M112" s="585"/>
      <c r="N112" s="585"/>
      <c r="O112" s="585"/>
      <c r="P112" s="585"/>
      <c r="Q112" s="585"/>
      <c r="R112" s="585"/>
      <c r="S112" s="585"/>
      <c r="T112" s="585"/>
      <c r="U112" s="585"/>
      <c r="V112" s="585"/>
      <c r="W112" s="504"/>
      <c r="X112" s="523"/>
      <c r="Y112" s="517"/>
      <c r="Z112" s="517"/>
      <c r="AA112" s="517"/>
      <c r="AB112" s="517"/>
      <c r="AC112" s="517"/>
      <c r="AD112" s="517"/>
      <c r="AE112" s="517"/>
      <c r="AF112" s="517"/>
      <c r="AG112" s="517"/>
      <c r="AH112" s="517"/>
      <c r="AI112" s="517"/>
      <c r="AJ112" s="517"/>
      <c r="AK112" s="517"/>
      <c r="AL112" s="517"/>
      <c r="AM112" s="517"/>
      <c r="AN112" s="517"/>
    </row>
    <row r="113" ht="11.25" customHeight="1">
      <c r="A113" s="517"/>
      <c r="B113" s="517"/>
      <c r="C113" s="522"/>
      <c r="D113" s="504"/>
      <c r="E113" s="504"/>
      <c r="F113" s="504"/>
      <c r="G113" s="504"/>
      <c r="H113" s="504"/>
      <c r="I113" s="523"/>
      <c r="J113" s="585"/>
      <c r="K113" s="585"/>
      <c r="L113" s="585"/>
      <c r="M113" s="585"/>
      <c r="N113" s="585"/>
      <c r="O113" s="585"/>
      <c r="P113" s="585"/>
      <c r="Q113" s="585"/>
      <c r="R113" s="585"/>
      <c r="S113" s="585"/>
      <c r="T113" s="585"/>
      <c r="U113" s="585"/>
      <c r="V113" s="585"/>
      <c r="W113" s="504"/>
      <c r="X113" s="523"/>
      <c r="Y113" s="517"/>
      <c r="Z113" s="517"/>
      <c r="AA113" s="517"/>
      <c r="AB113" s="517"/>
      <c r="AC113" s="517"/>
      <c r="AD113" s="517"/>
      <c r="AE113" s="517"/>
      <c r="AF113" s="517"/>
      <c r="AG113" s="517"/>
      <c r="AH113" s="517"/>
      <c r="AI113" s="517"/>
      <c r="AJ113" s="517"/>
      <c r="AK113" s="517"/>
      <c r="AL113" s="517"/>
      <c r="AM113" s="517"/>
      <c r="AN113" s="517"/>
    </row>
    <row r="114" ht="11.25" customHeight="1">
      <c r="A114" s="517"/>
      <c r="B114" s="517"/>
      <c r="C114" s="522"/>
      <c r="D114" s="504"/>
      <c r="E114" s="504"/>
      <c r="F114" s="504"/>
      <c r="G114" s="504"/>
      <c r="H114" s="504"/>
      <c r="I114" s="523"/>
      <c r="J114" s="585"/>
      <c r="K114" s="585"/>
      <c r="L114" s="585"/>
      <c r="M114" s="585"/>
      <c r="N114" s="585"/>
      <c r="O114" s="585"/>
      <c r="P114" s="585"/>
      <c r="Q114" s="585"/>
      <c r="R114" s="585"/>
      <c r="S114" s="585"/>
      <c r="T114" s="585"/>
      <c r="U114" s="585"/>
      <c r="V114" s="585"/>
      <c r="W114" s="504"/>
      <c r="X114" s="523"/>
      <c r="Y114" s="517"/>
      <c r="Z114" s="517"/>
      <c r="AA114" s="517"/>
      <c r="AB114" s="517"/>
      <c r="AC114" s="517"/>
      <c r="AD114" s="517"/>
      <c r="AE114" s="517"/>
      <c r="AF114" s="517"/>
      <c r="AG114" s="517"/>
      <c r="AH114" s="517"/>
      <c r="AI114" s="517"/>
      <c r="AJ114" s="517"/>
      <c r="AK114" s="517"/>
      <c r="AL114" s="517"/>
      <c r="AM114" s="517"/>
      <c r="AN114" s="517"/>
    </row>
    <row r="115" ht="11.25" customHeight="1">
      <c r="A115" s="517"/>
      <c r="B115" s="517"/>
      <c r="C115" s="522"/>
      <c r="D115" s="504"/>
      <c r="E115" s="504"/>
      <c r="F115" s="504"/>
      <c r="G115" s="504"/>
      <c r="H115" s="504"/>
      <c r="I115" s="523"/>
      <c r="J115" s="585"/>
      <c r="K115" s="585"/>
      <c r="L115" s="585"/>
      <c r="M115" s="585"/>
      <c r="N115" s="585"/>
      <c r="O115" s="585"/>
      <c r="P115" s="585"/>
      <c r="Q115" s="585"/>
      <c r="R115" s="585"/>
      <c r="S115" s="585"/>
      <c r="T115" s="585"/>
      <c r="U115" s="585"/>
      <c r="V115" s="585"/>
      <c r="W115" s="504"/>
      <c r="X115" s="523"/>
      <c r="Y115" s="517"/>
      <c r="Z115" s="517"/>
      <c r="AA115" s="517"/>
      <c r="AB115" s="517"/>
      <c r="AC115" s="517"/>
      <c r="AD115" s="517"/>
      <c r="AE115" s="517"/>
      <c r="AF115" s="517"/>
      <c r="AG115" s="517"/>
      <c r="AH115" s="517"/>
      <c r="AI115" s="517"/>
      <c r="AJ115" s="517"/>
      <c r="AK115" s="517"/>
      <c r="AL115" s="517"/>
      <c r="AM115" s="517"/>
      <c r="AN115" s="517"/>
    </row>
    <row r="116" ht="11.25" customHeight="1">
      <c r="A116" s="517"/>
      <c r="B116" s="517"/>
      <c r="C116" s="522"/>
      <c r="D116" s="504"/>
      <c r="E116" s="504"/>
      <c r="F116" s="504"/>
      <c r="G116" s="504"/>
      <c r="H116" s="504"/>
      <c r="I116" s="523"/>
      <c r="J116" s="585"/>
      <c r="K116" s="585"/>
      <c r="L116" s="585"/>
      <c r="M116" s="585"/>
      <c r="N116" s="585"/>
      <c r="O116" s="585"/>
      <c r="P116" s="585"/>
      <c r="Q116" s="585"/>
      <c r="R116" s="585"/>
      <c r="S116" s="585"/>
      <c r="T116" s="585"/>
      <c r="U116" s="585"/>
      <c r="V116" s="585"/>
      <c r="W116" s="504"/>
      <c r="X116" s="523"/>
      <c r="Y116" s="517"/>
      <c r="Z116" s="517"/>
      <c r="AA116" s="517"/>
      <c r="AB116" s="517"/>
      <c r="AC116" s="517"/>
      <c r="AD116" s="517"/>
      <c r="AE116" s="517"/>
      <c r="AF116" s="517"/>
      <c r="AG116" s="517"/>
      <c r="AH116" s="517"/>
      <c r="AI116" s="517"/>
      <c r="AJ116" s="517"/>
      <c r="AK116" s="517"/>
      <c r="AL116" s="517"/>
      <c r="AM116" s="517"/>
      <c r="AN116" s="517"/>
    </row>
    <row r="117" ht="11.25" customHeight="1">
      <c r="A117" s="517"/>
      <c r="B117" s="517"/>
      <c r="C117" s="522"/>
      <c r="D117" s="504"/>
      <c r="E117" s="504"/>
      <c r="F117" s="504"/>
      <c r="G117" s="504"/>
      <c r="H117" s="504"/>
      <c r="I117" s="523"/>
      <c r="J117" s="585"/>
      <c r="K117" s="585"/>
      <c r="L117" s="585"/>
      <c r="M117" s="585"/>
      <c r="N117" s="585"/>
      <c r="O117" s="585"/>
      <c r="P117" s="585"/>
      <c r="Q117" s="585"/>
      <c r="R117" s="585"/>
      <c r="S117" s="585"/>
      <c r="T117" s="585"/>
      <c r="U117" s="585"/>
      <c r="V117" s="585"/>
      <c r="W117" s="504"/>
      <c r="X117" s="523"/>
      <c r="Y117" s="517"/>
      <c r="Z117" s="517"/>
      <c r="AA117" s="517"/>
      <c r="AB117" s="517"/>
      <c r="AC117" s="517"/>
      <c r="AD117" s="517"/>
      <c r="AE117" s="517"/>
      <c r="AF117" s="517"/>
      <c r="AG117" s="517"/>
      <c r="AH117" s="517"/>
      <c r="AI117" s="517"/>
      <c r="AJ117" s="517"/>
      <c r="AK117" s="517"/>
      <c r="AL117" s="517"/>
      <c r="AM117" s="517"/>
      <c r="AN117" s="517"/>
    </row>
    <row r="118" ht="11.25" customHeight="1">
      <c r="A118" s="517"/>
      <c r="B118" s="517"/>
      <c r="C118" s="522"/>
      <c r="D118" s="504"/>
      <c r="E118" s="504"/>
      <c r="F118" s="504"/>
      <c r="G118" s="504"/>
      <c r="H118" s="504"/>
      <c r="I118" s="523"/>
      <c r="J118" s="585"/>
      <c r="K118" s="585"/>
      <c r="L118" s="585"/>
      <c r="M118" s="585"/>
      <c r="N118" s="585"/>
      <c r="O118" s="585"/>
      <c r="P118" s="585"/>
      <c r="Q118" s="585"/>
      <c r="R118" s="585"/>
      <c r="S118" s="585"/>
      <c r="T118" s="585"/>
      <c r="U118" s="585"/>
      <c r="V118" s="585"/>
      <c r="W118" s="504"/>
      <c r="X118" s="523"/>
      <c r="Y118" s="517"/>
      <c r="Z118" s="517"/>
      <c r="AA118" s="517"/>
      <c r="AB118" s="517"/>
      <c r="AC118" s="517"/>
      <c r="AD118" s="517"/>
      <c r="AE118" s="517"/>
      <c r="AF118" s="517"/>
      <c r="AG118" s="517"/>
      <c r="AH118" s="517"/>
      <c r="AI118" s="517"/>
      <c r="AJ118" s="517"/>
      <c r="AK118" s="517"/>
      <c r="AL118" s="517"/>
      <c r="AM118" s="517"/>
      <c r="AN118" s="517"/>
    </row>
    <row r="119" ht="11.25" customHeight="1">
      <c r="A119" s="517"/>
      <c r="B119" s="517"/>
      <c r="C119" s="522"/>
      <c r="D119" s="504"/>
      <c r="E119" s="504"/>
      <c r="F119" s="504"/>
      <c r="G119" s="504"/>
      <c r="H119" s="504"/>
      <c r="I119" s="523"/>
      <c r="J119" s="585"/>
      <c r="K119" s="585"/>
      <c r="L119" s="585"/>
      <c r="M119" s="585"/>
      <c r="N119" s="585"/>
      <c r="O119" s="585"/>
      <c r="P119" s="585"/>
      <c r="Q119" s="585"/>
      <c r="R119" s="585"/>
      <c r="S119" s="585"/>
      <c r="T119" s="585"/>
      <c r="U119" s="585"/>
      <c r="V119" s="585"/>
      <c r="W119" s="504"/>
      <c r="X119" s="523"/>
      <c r="Y119" s="517"/>
      <c r="Z119" s="517"/>
      <c r="AA119" s="517"/>
      <c r="AB119" s="517"/>
      <c r="AC119" s="517"/>
      <c r="AD119" s="517"/>
      <c r="AE119" s="517"/>
      <c r="AF119" s="517"/>
      <c r="AG119" s="517"/>
      <c r="AH119" s="517"/>
      <c r="AI119" s="517"/>
      <c r="AJ119" s="517"/>
      <c r="AK119" s="517"/>
      <c r="AL119" s="517"/>
      <c r="AM119" s="517"/>
      <c r="AN119" s="517"/>
    </row>
    <row r="120" ht="11.25" customHeight="1">
      <c r="A120" s="517"/>
      <c r="B120" s="517"/>
      <c r="C120" s="522"/>
      <c r="D120" s="504"/>
      <c r="E120" s="504"/>
      <c r="F120" s="504"/>
      <c r="G120" s="504"/>
      <c r="H120" s="504"/>
      <c r="I120" s="523"/>
      <c r="J120" s="585"/>
      <c r="K120" s="585"/>
      <c r="L120" s="585"/>
      <c r="M120" s="585"/>
      <c r="N120" s="585"/>
      <c r="O120" s="585"/>
      <c r="P120" s="585"/>
      <c r="Q120" s="585"/>
      <c r="R120" s="585"/>
      <c r="S120" s="585"/>
      <c r="T120" s="585"/>
      <c r="U120" s="585"/>
      <c r="V120" s="585"/>
      <c r="W120" s="504"/>
      <c r="X120" s="523"/>
      <c r="Y120" s="517"/>
      <c r="Z120" s="517"/>
      <c r="AA120" s="517"/>
      <c r="AB120" s="517"/>
      <c r="AC120" s="517"/>
      <c r="AD120" s="517"/>
      <c r="AE120" s="517"/>
      <c r="AF120" s="517"/>
      <c r="AG120" s="517"/>
      <c r="AH120" s="517"/>
      <c r="AI120" s="517"/>
      <c r="AJ120" s="517"/>
      <c r="AK120" s="517"/>
      <c r="AL120" s="517"/>
      <c r="AM120" s="517"/>
      <c r="AN120" s="517"/>
    </row>
    <row r="121" ht="11.25" customHeight="1">
      <c r="A121" s="517"/>
      <c r="B121" s="517"/>
      <c r="C121" s="522"/>
      <c r="D121" s="504"/>
      <c r="E121" s="504"/>
      <c r="F121" s="504"/>
      <c r="G121" s="504"/>
      <c r="H121" s="504"/>
      <c r="I121" s="523"/>
      <c r="J121" s="585"/>
      <c r="K121" s="585"/>
      <c r="L121" s="585"/>
      <c r="M121" s="585"/>
      <c r="N121" s="585"/>
      <c r="O121" s="585"/>
      <c r="P121" s="585"/>
      <c r="Q121" s="585"/>
      <c r="R121" s="585"/>
      <c r="S121" s="585"/>
      <c r="T121" s="585"/>
      <c r="U121" s="585"/>
      <c r="V121" s="585"/>
      <c r="W121" s="504"/>
      <c r="X121" s="523"/>
      <c r="Y121" s="517"/>
      <c r="Z121" s="517"/>
      <c r="AA121" s="517"/>
      <c r="AB121" s="517"/>
      <c r="AC121" s="517"/>
      <c r="AD121" s="517"/>
      <c r="AE121" s="517"/>
      <c r="AF121" s="517"/>
      <c r="AG121" s="517"/>
      <c r="AH121" s="517"/>
      <c r="AI121" s="517"/>
      <c r="AJ121" s="517"/>
      <c r="AK121" s="517"/>
      <c r="AL121" s="517"/>
      <c r="AM121" s="517"/>
      <c r="AN121" s="517"/>
    </row>
    <row r="122" ht="11.25" customHeight="1">
      <c r="A122" s="517"/>
      <c r="B122" s="517"/>
      <c r="C122" s="522"/>
      <c r="D122" s="504"/>
      <c r="E122" s="504"/>
      <c r="F122" s="504"/>
      <c r="G122" s="504"/>
      <c r="H122" s="504"/>
      <c r="I122" s="523"/>
      <c r="J122" s="585"/>
      <c r="K122" s="585"/>
      <c r="L122" s="585"/>
      <c r="M122" s="585"/>
      <c r="N122" s="585"/>
      <c r="O122" s="585"/>
      <c r="P122" s="585"/>
      <c r="Q122" s="585"/>
      <c r="R122" s="585"/>
      <c r="S122" s="585"/>
      <c r="T122" s="585"/>
      <c r="U122" s="585"/>
      <c r="V122" s="585"/>
      <c r="W122" s="504"/>
      <c r="X122" s="523"/>
      <c r="Y122" s="517"/>
      <c r="Z122" s="517"/>
      <c r="AA122" s="517"/>
      <c r="AB122" s="517"/>
      <c r="AC122" s="517"/>
      <c r="AD122" s="517"/>
      <c r="AE122" s="517"/>
      <c r="AF122" s="517"/>
      <c r="AG122" s="517"/>
      <c r="AH122" s="517"/>
      <c r="AI122" s="517"/>
      <c r="AJ122" s="517"/>
      <c r="AK122" s="517"/>
      <c r="AL122" s="517"/>
      <c r="AM122" s="517"/>
      <c r="AN122" s="517"/>
    </row>
    <row r="123" ht="11.25" customHeight="1">
      <c r="A123" s="517"/>
      <c r="B123" s="517"/>
      <c r="C123" s="522"/>
      <c r="D123" s="504"/>
      <c r="E123" s="504"/>
      <c r="F123" s="504"/>
      <c r="G123" s="504"/>
      <c r="H123" s="504"/>
      <c r="I123" s="523"/>
      <c r="J123" s="585"/>
      <c r="K123" s="585"/>
      <c r="L123" s="585"/>
      <c r="M123" s="585"/>
      <c r="N123" s="585"/>
      <c r="O123" s="585"/>
      <c r="P123" s="585"/>
      <c r="Q123" s="585"/>
      <c r="R123" s="585"/>
      <c r="S123" s="585"/>
      <c r="T123" s="585"/>
      <c r="U123" s="585"/>
      <c r="V123" s="585"/>
      <c r="W123" s="504"/>
      <c r="X123" s="523"/>
      <c r="Y123" s="517"/>
      <c r="Z123" s="517"/>
      <c r="AA123" s="517"/>
      <c r="AB123" s="517"/>
      <c r="AC123" s="517"/>
      <c r="AD123" s="517"/>
      <c r="AE123" s="517"/>
      <c r="AF123" s="517"/>
      <c r="AG123" s="517"/>
      <c r="AH123" s="517"/>
      <c r="AI123" s="517"/>
      <c r="AJ123" s="517"/>
      <c r="AK123" s="517"/>
      <c r="AL123" s="517"/>
      <c r="AM123" s="517"/>
      <c r="AN123" s="517"/>
    </row>
    <row r="124" ht="11.25" customHeight="1">
      <c r="A124" s="517"/>
      <c r="B124" s="517"/>
      <c r="C124" s="522"/>
      <c r="D124" s="504"/>
      <c r="E124" s="504"/>
      <c r="F124" s="504"/>
      <c r="G124" s="504"/>
      <c r="H124" s="504"/>
      <c r="I124" s="523"/>
      <c r="J124" s="585"/>
      <c r="K124" s="585"/>
      <c r="L124" s="585"/>
      <c r="M124" s="585"/>
      <c r="N124" s="585"/>
      <c r="O124" s="585"/>
      <c r="P124" s="585"/>
      <c r="Q124" s="585"/>
      <c r="R124" s="585"/>
      <c r="S124" s="585"/>
      <c r="T124" s="585"/>
      <c r="U124" s="585"/>
      <c r="V124" s="585"/>
      <c r="W124" s="504"/>
      <c r="X124" s="523"/>
      <c r="Y124" s="517"/>
      <c r="Z124" s="517"/>
      <c r="AA124" s="517"/>
      <c r="AB124" s="517"/>
      <c r="AC124" s="517"/>
      <c r="AD124" s="517"/>
      <c r="AE124" s="517"/>
      <c r="AF124" s="517"/>
      <c r="AG124" s="517"/>
      <c r="AH124" s="517"/>
      <c r="AI124" s="517"/>
      <c r="AJ124" s="517"/>
      <c r="AK124" s="517"/>
      <c r="AL124" s="517"/>
      <c r="AM124" s="517"/>
      <c r="AN124" s="517"/>
    </row>
    <row r="125" ht="11.25" customHeight="1">
      <c r="A125" s="517"/>
      <c r="B125" s="517"/>
      <c r="C125" s="522"/>
      <c r="D125" s="504"/>
      <c r="E125" s="504"/>
      <c r="F125" s="504"/>
      <c r="G125" s="504"/>
      <c r="H125" s="504"/>
      <c r="I125" s="523"/>
      <c r="J125" s="585"/>
      <c r="K125" s="585"/>
      <c r="L125" s="585"/>
      <c r="M125" s="585"/>
      <c r="N125" s="585"/>
      <c r="O125" s="585"/>
      <c r="P125" s="585"/>
      <c r="Q125" s="585"/>
      <c r="R125" s="585"/>
      <c r="S125" s="585"/>
      <c r="T125" s="585"/>
      <c r="U125" s="585"/>
      <c r="V125" s="585"/>
      <c r="W125" s="504"/>
      <c r="X125" s="523"/>
      <c r="Y125" s="517"/>
      <c r="Z125" s="517"/>
      <c r="AA125" s="517"/>
      <c r="AB125" s="517"/>
      <c r="AC125" s="517"/>
      <c r="AD125" s="517"/>
      <c r="AE125" s="517"/>
      <c r="AF125" s="517"/>
      <c r="AG125" s="517"/>
      <c r="AH125" s="517"/>
      <c r="AI125" s="517"/>
      <c r="AJ125" s="517"/>
      <c r="AK125" s="517"/>
      <c r="AL125" s="517"/>
      <c r="AM125" s="517"/>
      <c r="AN125" s="517"/>
    </row>
    <row r="126" ht="11.25" customHeight="1">
      <c r="A126" s="517"/>
      <c r="B126" s="517"/>
      <c r="C126" s="522"/>
      <c r="D126" s="504"/>
      <c r="E126" s="504"/>
      <c r="F126" s="504"/>
      <c r="G126" s="504"/>
      <c r="H126" s="504"/>
      <c r="I126" s="523"/>
      <c r="J126" s="585"/>
      <c r="K126" s="585"/>
      <c r="L126" s="585"/>
      <c r="M126" s="585"/>
      <c r="N126" s="585"/>
      <c r="O126" s="585"/>
      <c r="P126" s="585"/>
      <c r="Q126" s="585"/>
      <c r="R126" s="585"/>
      <c r="S126" s="585"/>
      <c r="T126" s="585"/>
      <c r="U126" s="585"/>
      <c r="V126" s="585"/>
      <c r="W126" s="504"/>
      <c r="X126" s="523"/>
      <c r="Y126" s="517"/>
      <c r="Z126" s="517"/>
      <c r="AA126" s="517"/>
      <c r="AB126" s="517"/>
      <c r="AC126" s="517"/>
      <c r="AD126" s="517"/>
      <c r="AE126" s="517"/>
      <c r="AF126" s="517"/>
      <c r="AG126" s="517"/>
      <c r="AH126" s="517"/>
      <c r="AI126" s="517"/>
      <c r="AJ126" s="517"/>
      <c r="AK126" s="517"/>
      <c r="AL126" s="517"/>
      <c r="AM126" s="517"/>
      <c r="AN126" s="517"/>
    </row>
    <row r="127" ht="11.25" customHeight="1">
      <c r="A127" s="517"/>
      <c r="B127" s="517"/>
      <c r="C127" s="522"/>
      <c r="D127" s="504"/>
      <c r="E127" s="504"/>
      <c r="F127" s="504"/>
      <c r="G127" s="504"/>
      <c r="H127" s="504"/>
      <c r="I127" s="523"/>
      <c r="J127" s="585"/>
      <c r="K127" s="585"/>
      <c r="L127" s="585"/>
      <c r="M127" s="585"/>
      <c r="N127" s="585"/>
      <c r="O127" s="585"/>
      <c r="P127" s="585"/>
      <c r="Q127" s="585"/>
      <c r="R127" s="585"/>
      <c r="S127" s="585"/>
      <c r="T127" s="585"/>
      <c r="U127" s="585"/>
      <c r="V127" s="585"/>
      <c r="W127" s="504"/>
      <c r="X127" s="523"/>
      <c r="Y127" s="517"/>
      <c r="Z127" s="517"/>
      <c r="AA127" s="517"/>
      <c r="AB127" s="517"/>
      <c r="AC127" s="517"/>
      <c r="AD127" s="517"/>
      <c r="AE127" s="517"/>
      <c r="AF127" s="517"/>
      <c r="AG127" s="517"/>
      <c r="AH127" s="517"/>
      <c r="AI127" s="517"/>
      <c r="AJ127" s="517"/>
      <c r="AK127" s="517"/>
      <c r="AL127" s="517"/>
      <c r="AM127" s="517"/>
      <c r="AN127" s="517"/>
    </row>
    <row r="128" ht="11.25" customHeight="1">
      <c r="A128" s="517"/>
      <c r="B128" s="517"/>
      <c r="C128" s="522"/>
      <c r="D128" s="504"/>
      <c r="E128" s="504"/>
      <c r="F128" s="504"/>
      <c r="G128" s="504"/>
      <c r="H128" s="504"/>
      <c r="I128" s="523"/>
      <c r="J128" s="585"/>
      <c r="K128" s="585"/>
      <c r="L128" s="585"/>
      <c r="M128" s="585"/>
      <c r="N128" s="585"/>
      <c r="O128" s="585"/>
      <c r="P128" s="585"/>
      <c r="Q128" s="585"/>
      <c r="R128" s="585"/>
      <c r="S128" s="585"/>
      <c r="T128" s="585"/>
      <c r="U128" s="585"/>
      <c r="V128" s="585"/>
      <c r="W128" s="504"/>
      <c r="X128" s="523"/>
      <c r="Y128" s="517"/>
      <c r="Z128" s="517"/>
      <c r="AA128" s="517"/>
      <c r="AB128" s="517"/>
      <c r="AC128" s="517"/>
      <c r="AD128" s="517"/>
      <c r="AE128" s="517"/>
      <c r="AF128" s="517"/>
      <c r="AG128" s="517"/>
      <c r="AH128" s="517"/>
      <c r="AI128" s="517"/>
      <c r="AJ128" s="517"/>
      <c r="AK128" s="517"/>
      <c r="AL128" s="517"/>
      <c r="AM128" s="517"/>
      <c r="AN128" s="517"/>
    </row>
    <row r="129" ht="11.25" customHeight="1">
      <c r="A129" s="517"/>
      <c r="B129" s="517"/>
      <c r="C129" s="522"/>
      <c r="D129" s="504"/>
      <c r="E129" s="504"/>
      <c r="F129" s="504"/>
      <c r="G129" s="504"/>
      <c r="H129" s="504"/>
      <c r="I129" s="523"/>
      <c r="J129" s="585"/>
      <c r="K129" s="585"/>
      <c r="L129" s="585"/>
      <c r="M129" s="585"/>
      <c r="N129" s="585"/>
      <c r="O129" s="585"/>
      <c r="P129" s="585"/>
      <c r="Q129" s="585"/>
      <c r="R129" s="585"/>
      <c r="S129" s="585"/>
      <c r="T129" s="585"/>
      <c r="U129" s="585"/>
      <c r="V129" s="585"/>
      <c r="W129" s="504"/>
      <c r="X129" s="523"/>
      <c r="Y129" s="517"/>
      <c r="Z129" s="517"/>
      <c r="AA129" s="517"/>
      <c r="AB129" s="517"/>
      <c r="AC129" s="517"/>
      <c r="AD129" s="517"/>
      <c r="AE129" s="517"/>
      <c r="AF129" s="517"/>
      <c r="AG129" s="517"/>
      <c r="AH129" s="517"/>
      <c r="AI129" s="517"/>
      <c r="AJ129" s="517"/>
      <c r="AK129" s="517"/>
      <c r="AL129" s="517"/>
      <c r="AM129" s="517"/>
      <c r="AN129" s="517"/>
    </row>
    <row r="130" ht="11.25" customHeight="1">
      <c r="A130" s="517"/>
      <c r="B130" s="517"/>
      <c r="C130" s="522"/>
      <c r="D130" s="504"/>
      <c r="E130" s="504"/>
      <c r="F130" s="504"/>
      <c r="G130" s="504"/>
      <c r="H130" s="504"/>
      <c r="I130" s="523"/>
      <c r="J130" s="585"/>
      <c r="K130" s="585"/>
      <c r="L130" s="585"/>
      <c r="M130" s="585"/>
      <c r="N130" s="585"/>
      <c r="O130" s="585"/>
      <c r="P130" s="585"/>
      <c r="Q130" s="585"/>
      <c r="R130" s="585"/>
      <c r="S130" s="585"/>
      <c r="T130" s="585"/>
      <c r="U130" s="585"/>
      <c r="V130" s="585"/>
      <c r="W130" s="504"/>
      <c r="X130" s="523"/>
      <c r="Y130" s="517"/>
      <c r="Z130" s="517"/>
      <c r="AA130" s="517"/>
      <c r="AB130" s="517"/>
      <c r="AC130" s="517"/>
      <c r="AD130" s="517"/>
      <c r="AE130" s="517"/>
      <c r="AF130" s="517"/>
      <c r="AG130" s="517"/>
      <c r="AH130" s="517"/>
      <c r="AI130" s="517"/>
      <c r="AJ130" s="517"/>
      <c r="AK130" s="517"/>
      <c r="AL130" s="517"/>
      <c r="AM130" s="517"/>
      <c r="AN130" s="517"/>
    </row>
    <row r="131" ht="11.25" customHeight="1">
      <c r="A131" s="517"/>
      <c r="B131" s="517"/>
      <c r="C131" s="522"/>
      <c r="D131" s="504"/>
      <c r="E131" s="504"/>
      <c r="F131" s="504"/>
      <c r="G131" s="504"/>
      <c r="H131" s="504"/>
      <c r="I131" s="523"/>
      <c r="J131" s="585"/>
      <c r="K131" s="585"/>
      <c r="L131" s="585"/>
      <c r="M131" s="585"/>
      <c r="N131" s="585"/>
      <c r="O131" s="585"/>
      <c r="P131" s="585"/>
      <c r="Q131" s="585"/>
      <c r="R131" s="585"/>
      <c r="S131" s="585"/>
      <c r="T131" s="585"/>
      <c r="U131" s="585"/>
      <c r="V131" s="585"/>
      <c r="W131" s="504"/>
      <c r="X131" s="523"/>
      <c r="Y131" s="517"/>
      <c r="Z131" s="517"/>
      <c r="AA131" s="517"/>
      <c r="AB131" s="517"/>
      <c r="AC131" s="517"/>
      <c r="AD131" s="517"/>
      <c r="AE131" s="517"/>
      <c r="AF131" s="517"/>
      <c r="AG131" s="517"/>
      <c r="AH131" s="517"/>
      <c r="AI131" s="517"/>
      <c r="AJ131" s="517"/>
      <c r="AK131" s="517"/>
      <c r="AL131" s="517"/>
      <c r="AM131" s="517"/>
      <c r="AN131" s="517"/>
    </row>
    <row r="132" ht="11.25" customHeight="1">
      <c r="A132" s="517"/>
      <c r="B132" s="517"/>
      <c r="C132" s="522"/>
      <c r="D132" s="504"/>
      <c r="E132" s="504"/>
      <c r="F132" s="504"/>
      <c r="G132" s="504"/>
      <c r="H132" s="504"/>
      <c r="I132" s="523"/>
      <c r="J132" s="585"/>
      <c r="K132" s="585"/>
      <c r="L132" s="585"/>
      <c r="M132" s="585"/>
      <c r="N132" s="585"/>
      <c r="O132" s="585"/>
      <c r="P132" s="585"/>
      <c r="Q132" s="585"/>
      <c r="R132" s="585"/>
      <c r="S132" s="585"/>
      <c r="T132" s="585"/>
      <c r="U132" s="585"/>
      <c r="V132" s="585"/>
      <c r="W132" s="504"/>
      <c r="X132" s="523"/>
      <c r="Y132" s="517"/>
      <c r="Z132" s="517"/>
      <c r="AA132" s="517"/>
      <c r="AB132" s="517"/>
      <c r="AC132" s="517"/>
      <c r="AD132" s="517"/>
      <c r="AE132" s="517"/>
      <c r="AF132" s="517"/>
      <c r="AG132" s="517"/>
      <c r="AH132" s="517"/>
      <c r="AI132" s="517"/>
      <c r="AJ132" s="517"/>
      <c r="AK132" s="517"/>
      <c r="AL132" s="517"/>
      <c r="AM132" s="517"/>
      <c r="AN132" s="517"/>
    </row>
    <row r="133" ht="11.25" customHeight="1">
      <c r="A133" s="517"/>
      <c r="B133" s="517"/>
      <c r="C133" s="522"/>
      <c r="D133" s="504"/>
      <c r="E133" s="504"/>
      <c r="F133" s="504"/>
      <c r="G133" s="504"/>
      <c r="H133" s="504"/>
      <c r="I133" s="523"/>
      <c r="J133" s="585"/>
      <c r="K133" s="585"/>
      <c r="L133" s="585"/>
      <c r="M133" s="585"/>
      <c r="N133" s="585"/>
      <c r="O133" s="585"/>
      <c r="P133" s="585"/>
      <c r="Q133" s="585"/>
      <c r="R133" s="585"/>
      <c r="S133" s="585"/>
      <c r="T133" s="585"/>
      <c r="U133" s="585"/>
      <c r="V133" s="585"/>
      <c r="W133" s="504"/>
      <c r="X133" s="523"/>
      <c r="Y133" s="517"/>
      <c r="Z133" s="517"/>
      <c r="AA133" s="517"/>
      <c r="AB133" s="517"/>
      <c r="AC133" s="517"/>
      <c r="AD133" s="517"/>
      <c r="AE133" s="517"/>
      <c r="AF133" s="517"/>
      <c r="AG133" s="517"/>
      <c r="AH133" s="517"/>
      <c r="AI133" s="517"/>
      <c r="AJ133" s="517"/>
      <c r="AK133" s="517"/>
      <c r="AL133" s="517"/>
      <c r="AM133" s="517"/>
      <c r="AN133" s="517"/>
    </row>
    <row r="134" ht="11.25" customHeight="1">
      <c r="A134" s="517"/>
      <c r="B134" s="517"/>
      <c r="C134" s="522"/>
      <c r="D134" s="504"/>
      <c r="E134" s="504"/>
      <c r="F134" s="504"/>
      <c r="G134" s="504"/>
      <c r="H134" s="504"/>
      <c r="I134" s="523"/>
      <c r="J134" s="585"/>
      <c r="K134" s="585"/>
      <c r="L134" s="585"/>
      <c r="M134" s="585"/>
      <c r="N134" s="585"/>
      <c r="O134" s="585"/>
      <c r="P134" s="585"/>
      <c r="Q134" s="585"/>
      <c r="R134" s="585"/>
      <c r="S134" s="585"/>
      <c r="T134" s="585"/>
      <c r="U134" s="585"/>
      <c r="V134" s="585"/>
      <c r="W134" s="504"/>
      <c r="X134" s="523"/>
      <c r="Y134" s="517"/>
      <c r="Z134" s="517"/>
      <c r="AA134" s="517"/>
      <c r="AB134" s="517"/>
      <c r="AC134" s="517"/>
      <c r="AD134" s="517"/>
      <c r="AE134" s="517"/>
      <c r="AF134" s="517"/>
      <c r="AG134" s="517"/>
      <c r="AH134" s="517"/>
      <c r="AI134" s="517"/>
      <c r="AJ134" s="517"/>
      <c r="AK134" s="517"/>
      <c r="AL134" s="517"/>
      <c r="AM134" s="517"/>
      <c r="AN134" s="517"/>
    </row>
    <row r="135" ht="11.25" customHeight="1">
      <c r="A135" s="517"/>
      <c r="B135" s="517"/>
      <c r="C135" s="522"/>
      <c r="D135" s="504"/>
      <c r="E135" s="504"/>
      <c r="F135" s="504"/>
      <c r="G135" s="504"/>
      <c r="H135" s="504"/>
      <c r="I135" s="523"/>
      <c r="J135" s="585"/>
      <c r="K135" s="585"/>
      <c r="L135" s="585"/>
      <c r="M135" s="585"/>
      <c r="N135" s="585"/>
      <c r="O135" s="585"/>
      <c r="P135" s="585"/>
      <c r="Q135" s="585"/>
      <c r="R135" s="585"/>
      <c r="S135" s="585"/>
      <c r="T135" s="585"/>
      <c r="U135" s="585"/>
      <c r="V135" s="585"/>
      <c r="W135" s="504"/>
      <c r="X135" s="523"/>
      <c r="Y135" s="517"/>
      <c r="Z135" s="517"/>
      <c r="AA135" s="517"/>
      <c r="AB135" s="517"/>
      <c r="AC135" s="517"/>
      <c r="AD135" s="517"/>
      <c r="AE135" s="517"/>
      <c r="AF135" s="517"/>
      <c r="AG135" s="517"/>
      <c r="AH135" s="517"/>
      <c r="AI135" s="517"/>
      <c r="AJ135" s="517"/>
      <c r="AK135" s="517"/>
      <c r="AL135" s="517"/>
      <c r="AM135" s="517"/>
      <c r="AN135" s="517"/>
    </row>
    <row r="136" ht="11.25" customHeight="1">
      <c r="A136" s="517"/>
      <c r="B136" s="517"/>
      <c r="C136" s="522"/>
      <c r="D136" s="504"/>
      <c r="E136" s="504"/>
      <c r="F136" s="504"/>
      <c r="G136" s="504"/>
      <c r="H136" s="504"/>
      <c r="I136" s="523"/>
      <c r="J136" s="585"/>
      <c r="K136" s="585"/>
      <c r="L136" s="585"/>
      <c r="M136" s="585"/>
      <c r="N136" s="585"/>
      <c r="O136" s="585"/>
      <c r="P136" s="585"/>
      <c r="Q136" s="585"/>
      <c r="R136" s="585"/>
      <c r="S136" s="585"/>
      <c r="T136" s="585"/>
      <c r="U136" s="585"/>
      <c r="V136" s="585"/>
      <c r="W136" s="504"/>
      <c r="X136" s="523"/>
      <c r="Y136" s="517"/>
      <c r="Z136" s="517"/>
      <c r="AA136" s="517"/>
      <c r="AB136" s="517"/>
      <c r="AC136" s="517"/>
      <c r="AD136" s="517"/>
      <c r="AE136" s="517"/>
      <c r="AF136" s="517"/>
      <c r="AG136" s="517"/>
      <c r="AH136" s="517"/>
      <c r="AI136" s="517"/>
      <c r="AJ136" s="517"/>
      <c r="AK136" s="517"/>
      <c r="AL136" s="517"/>
      <c r="AM136" s="517"/>
      <c r="AN136" s="517"/>
    </row>
    <row r="137" ht="11.25" customHeight="1">
      <c r="A137" s="517"/>
      <c r="B137" s="517"/>
      <c r="C137" s="522"/>
      <c r="D137" s="504"/>
      <c r="E137" s="504"/>
      <c r="F137" s="504"/>
      <c r="G137" s="504"/>
      <c r="H137" s="504"/>
      <c r="I137" s="523"/>
      <c r="J137" s="585"/>
      <c r="K137" s="585"/>
      <c r="L137" s="585"/>
      <c r="M137" s="585"/>
      <c r="N137" s="585"/>
      <c r="O137" s="585"/>
      <c r="P137" s="585"/>
      <c r="Q137" s="585"/>
      <c r="R137" s="585"/>
      <c r="S137" s="585"/>
      <c r="T137" s="585"/>
      <c r="U137" s="585"/>
      <c r="V137" s="585"/>
      <c r="W137" s="504"/>
      <c r="X137" s="523"/>
      <c r="Y137" s="517"/>
      <c r="Z137" s="517"/>
      <c r="AA137" s="517"/>
      <c r="AB137" s="517"/>
      <c r="AC137" s="517"/>
      <c r="AD137" s="517"/>
      <c r="AE137" s="517"/>
      <c r="AF137" s="517"/>
      <c r="AG137" s="517"/>
      <c r="AH137" s="517"/>
      <c r="AI137" s="517"/>
      <c r="AJ137" s="517"/>
      <c r="AK137" s="517"/>
      <c r="AL137" s="517"/>
      <c r="AM137" s="517"/>
      <c r="AN137" s="517"/>
    </row>
    <row r="138" ht="11.25" customHeight="1">
      <c r="A138" s="517"/>
      <c r="B138" s="517"/>
      <c r="C138" s="522"/>
      <c r="D138" s="504"/>
      <c r="E138" s="504"/>
      <c r="F138" s="504"/>
      <c r="G138" s="504"/>
      <c r="H138" s="504"/>
      <c r="I138" s="523"/>
      <c r="J138" s="585"/>
      <c r="K138" s="585"/>
      <c r="L138" s="585"/>
      <c r="M138" s="585"/>
      <c r="N138" s="585"/>
      <c r="O138" s="585"/>
      <c r="P138" s="585"/>
      <c r="Q138" s="585"/>
      <c r="R138" s="585"/>
      <c r="S138" s="585"/>
      <c r="T138" s="585"/>
      <c r="U138" s="585"/>
      <c r="V138" s="585"/>
      <c r="W138" s="504"/>
      <c r="X138" s="523"/>
      <c r="Y138" s="517"/>
      <c r="Z138" s="517"/>
      <c r="AA138" s="517"/>
      <c r="AB138" s="517"/>
      <c r="AC138" s="517"/>
      <c r="AD138" s="517"/>
      <c r="AE138" s="517"/>
      <c r="AF138" s="517"/>
      <c r="AG138" s="517"/>
      <c r="AH138" s="517"/>
      <c r="AI138" s="517"/>
      <c r="AJ138" s="517"/>
      <c r="AK138" s="517"/>
      <c r="AL138" s="517"/>
      <c r="AM138" s="517"/>
      <c r="AN138" s="517"/>
    </row>
    <row r="139" ht="11.25" customHeight="1">
      <c r="A139" s="517"/>
      <c r="B139" s="517"/>
      <c r="C139" s="522"/>
      <c r="D139" s="504"/>
      <c r="E139" s="504"/>
      <c r="F139" s="504"/>
      <c r="G139" s="504"/>
      <c r="H139" s="504"/>
      <c r="I139" s="523"/>
      <c r="J139" s="585"/>
      <c r="K139" s="585"/>
      <c r="L139" s="585"/>
      <c r="M139" s="585"/>
      <c r="N139" s="585"/>
      <c r="O139" s="585"/>
      <c r="P139" s="585"/>
      <c r="Q139" s="585"/>
      <c r="R139" s="585"/>
      <c r="S139" s="585"/>
      <c r="T139" s="585"/>
      <c r="U139" s="585"/>
      <c r="V139" s="585"/>
      <c r="W139" s="504"/>
      <c r="X139" s="523"/>
      <c r="Y139" s="517"/>
      <c r="Z139" s="517"/>
      <c r="AA139" s="517"/>
      <c r="AB139" s="517"/>
      <c r="AC139" s="517"/>
      <c r="AD139" s="517"/>
      <c r="AE139" s="517"/>
      <c r="AF139" s="517"/>
      <c r="AG139" s="517"/>
      <c r="AH139" s="517"/>
      <c r="AI139" s="517"/>
      <c r="AJ139" s="517"/>
      <c r="AK139" s="517"/>
      <c r="AL139" s="517"/>
      <c r="AM139" s="517"/>
      <c r="AN139" s="517"/>
    </row>
    <row r="140" ht="11.25" customHeight="1">
      <c r="A140" s="517"/>
      <c r="B140" s="517"/>
      <c r="C140" s="522"/>
      <c r="D140" s="504"/>
      <c r="E140" s="504"/>
      <c r="F140" s="504"/>
      <c r="G140" s="504"/>
      <c r="H140" s="504"/>
      <c r="I140" s="523"/>
      <c r="J140" s="585"/>
      <c r="K140" s="585"/>
      <c r="L140" s="585"/>
      <c r="M140" s="585"/>
      <c r="N140" s="585"/>
      <c r="O140" s="585"/>
      <c r="P140" s="585"/>
      <c r="Q140" s="585"/>
      <c r="R140" s="585"/>
      <c r="S140" s="585"/>
      <c r="T140" s="585"/>
      <c r="U140" s="585"/>
      <c r="V140" s="585"/>
      <c r="W140" s="504"/>
      <c r="X140" s="523"/>
      <c r="Y140" s="517"/>
      <c r="Z140" s="517"/>
      <c r="AA140" s="517"/>
      <c r="AB140" s="517"/>
      <c r="AC140" s="517"/>
      <c r="AD140" s="517"/>
      <c r="AE140" s="517"/>
      <c r="AF140" s="517"/>
      <c r="AG140" s="517"/>
      <c r="AH140" s="517"/>
      <c r="AI140" s="517"/>
      <c r="AJ140" s="517"/>
      <c r="AK140" s="517"/>
      <c r="AL140" s="517"/>
      <c r="AM140" s="517"/>
      <c r="AN140" s="517"/>
    </row>
    <row r="141" ht="11.25" customHeight="1">
      <c r="A141" s="517"/>
      <c r="B141" s="517"/>
      <c r="C141" s="522"/>
      <c r="D141" s="504"/>
      <c r="E141" s="504"/>
      <c r="F141" s="504"/>
      <c r="G141" s="504"/>
      <c r="H141" s="504"/>
      <c r="I141" s="523"/>
      <c r="J141" s="585"/>
      <c r="K141" s="585"/>
      <c r="L141" s="585"/>
      <c r="M141" s="585"/>
      <c r="N141" s="585"/>
      <c r="O141" s="585"/>
      <c r="P141" s="585"/>
      <c r="Q141" s="585"/>
      <c r="R141" s="585"/>
      <c r="S141" s="585"/>
      <c r="T141" s="585"/>
      <c r="U141" s="585"/>
      <c r="V141" s="585"/>
      <c r="W141" s="504"/>
      <c r="X141" s="523"/>
      <c r="Y141" s="517"/>
      <c r="Z141" s="517"/>
      <c r="AA141" s="517"/>
      <c r="AB141" s="517"/>
      <c r="AC141" s="517"/>
      <c r="AD141" s="517"/>
      <c r="AE141" s="517"/>
      <c r="AF141" s="517"/>
      <c r="AG141" s="517"/>
      <c r="AH141" s="517"/>
      <c r="AI141" s="517"/>
      <c r="AJ141" s="517"/>
      <c r="AK141" s="517"/>
      <c r="AL141" s="517"/>
      <c r="AM141" s="517"/>
      <c r="AN141" s="517"/>
    </row>
    <row r="142" ht="11.25" customHeight="1">
      <c r="A142" s="517"/>
      <c r="B142" s="517"/>
      <c r="C142" s="522"/>
      <c r="D142" s="504"/>
      <c r="E142" s="504"/>
      <c r="F142" s="504"/>
      <c r="G142" s="504"/>
      <c r="H142" s="504"/>
      <c r="I142" s="523"/>
      <c r="J142" s="585"/>
      <c r="K142" s="585"/>
      <c r="L142" s="585"/>
      <c r="M142" s="585"/>
      <c r="N142" s="585"/>
      <c r="O142" s="585"/>
      <c r="P142" s="585"/>
      <c r="Q142" s="585"/>
      <c r="R142" s="585"/>
      <c r="S142" s="585"/>
      <c r="T142" s="585"/>
      <c r="U142" s="585"/>
      <c r="V142" s="585"/>
      <c r="W142" s="504"/>
      <c r="X142" s="523"/>
      <c r="Y142" s="517"/>
      <c r="Z142" s="517"/>
      <c r="AA142" s="517"/>
      <c r="AB142" s="517"/>
      <c r="AC142" s="517"/>
      <c r="AD142" s="517"/>
      <c r="AE142" s="517"/>
      <c r="AF142" s="517"/>
      <c r="AG142" s="517"/>
      <c r="AH142" s="517"/>
      <c r="AI142" s="517"/>
      <c r="AJ142" s="517"/>
      <c r="AK142" s="517"/>
      <c r="AL142" s="517"/>
      <c r="AM142" s="517"/>
      <c r="AN142" s="517"/>
    </row>
    <row r="143" ht="11.25" customHeight="1">
      <c r="A143" s="517"/>
      <c r="B143" s="517"/>
      <c r="C143" s="522"/>
      <c r="D143" s="504"/>
      <c r="E143" s="504"/>
      <c r="F143" s="504"/>
      <c r="G143" s="504"/>
      <c r="H143" s="504"/>
      <c r="I143" s="523"/>
      <c r="J143" s="585"/>
      <c r="K143" s="585"/>
      <c r="L143" s="585"/>
      <c r="M143" s="585"/>
      <c r="N143" s="585"/>
      <c r="O143" s="585"/>
      <c r="P143" s="585"/>
      <c r="Q143" s="585"/>
      <c r="R143" s="585"/>
      <c r="S143" s="585"/>
      <c r="T143" s="585"/>
      <c r="U143" s="585"/>
      <c r="V143" s="585"/>
      <c r="W143" s="504"/>
      <c r="X143" s="523"/>
      <c r="Y143" s="517"/>
      <c r="Z143" s="517"/>
      <c r="AA143" s="517"/>
      <c r="AB143" s="517"/>
      <c r="AC143" s="517"/>
      <c r="AD143" s="517"/>
      <c r="AE143" s="517"/>
      <c r="AF143" s="517"/>
      <c r="AG143" s="517"/>
      <c r="AH143" s="517"/>
      <c r="AI143" s="517"/>
      <c r="AJ143" s="517"/>
      <c r="AK143" s="517"/>
      <c r="AL143" s="517"/>
      <c r="AM143" s="517"/>
      <c r="AN143" s="517"/>
    </row>
    <row r="144" ht="11.25" customHeight="1">
      <c r="A144" s="517"/>
      <c r="B144" s="517"/>
      <c r="C144" s="522"/>
      <c r="D144" s="504"/>
      <c r="E144" s="504"/>
      <c r="F144" s="504"/>
      <c r="G144" s="504"/>
      <c r="H144" s="504"/>
      <c r="I144" s="523"/>
      <c r="J144" s="585"/>
      <c r="K144" s="585"/>
      <c r="L144" s="585"/>
      <c r="M144" s="585"/>
      <c r="N144" s="585"/>
      <c r="O144" s="585"/>
      <c r="P144" s="585"/>
      <c r="Q144" s="585"/>
      <c r="R144" s="585"/>
      <c r="S144" s="585"/>
      <c r="T144" s="585"/>
      <c r="U144" s="585"/>
      <c r="V144" s="585"/>
      <c r="W144" s="504"/>
      <c r="X144" s="523"/>
      <c r="Y144" s="517"/>
      <c r="Z144" s="517"/>
      <c r="AA144" s="517"/>
      <c r="AB144" s="517"/>
      <c r="AC144" s="517"/>
      <c r="AD144" s="517"/>
      <c r="AE144" s="517"/>
      <c r="AF144" s="517"/>
      <c r="AG144" s="517"/>
      <c r="AH144" s="517"/>
      <c r="AI144" s="517"/>
      <c r="AJ144" s="517"/>
      <c r="AK144" s="517"/>
      <c r="AL144" s="517"/>
      <c r="AM144" s="517"/>
      <c r="AN144" s="517"/>
    </row>
    <row r="145" ht="11.25" customHeight="1">
      <c r="A145" s="517"/>
      <c r="B145" s="517"/>
      <c r="C145" s="522"/>
      <c r="D145" s="504"/>
      <c r="E145" s="504"/>
      <c r="F145" s="504"/>
      <c r="G145" s="504"/>
      <c r="H145" s="504"/>
      <c r="I145" s="523"/>
      <c r="J145" s="585"/>
      <c r="K145" s="585"/>
      <c r="L145" s="585"/>
      <c r="M145" s="585"/>
      <c r="N145" s="585"/>
      <c r="O145" s="585"/>
      <c r="P145" s="585"/>
      <c r="Q145" s="585"/>
      <c r="R145" s="585"/>
      <c r="S145" s="585"/>
      <c r="T145" s="585"/>
      <c r="U145" s="585"/>
      <c r="V145" s="585"/>
      <c r="W145" s="504"/>
      <c r="X145" s="523"/>
      <c r="Y145" s="517"/>
      <c r="Z145" s="517"/>
      <c r="AA145" s="517"/>
      <c r="AB145" s="517"/>
      <c r="AC145" s="517"/>
      <c r="AD145" s="517"/>
      <c r="AE145" s="517"/>
      <c r="AF145" s="517"/>
      <c r="AG145" s="517"/>
      <c r="AH145" s="517"/>
      <c r="AI145" s="517"/>
      <c r="AJ145" s="517"/>
      <c r="AK145" s="517"/>
      <c r="AL145" s="517"/>
      <c r="AM145" s="517"/>
      <c r="AN145" s="517"/>
    </row>
    <row r="146" ht="11.25" customHeight="1">
      <c r="A146" s="517"/>
      <c r="B146" s="517"/>
      <c r="C146" s="522"/>
      <c r="D146" s="504"/>
      <c r="E146" s="504"/>
      <c r="F146" s="504"/>
      <c r="G146" s="504"/>
      <c r="H146" s="504"/>
      <c r="I146" s="523"/>
      <c r="J146" s="585"/>
      <c r="K146" s="585"/>
      <c r="L146" s="585"/>
      <c r="M146" s="585"/>
      <c r="N146" s="585"/>
      <c r="O146" s="585"/>
      <c r="P146" s="585"/>
      <c r="Q146" s="585"/>
      <c r="R146" s="585"/>
      <c r="S146" s="585"/>
      <c r="T146" s="585"/>
      <c r="U146" s="585"/>
      <c r="V146" s="585"/>
      <c r="W146" s="504"/>
      <c r="X146" s="523"/>
      <c r="Y146" s="517"/>
      <c r="Z146" s="517"/>
      <c r="AA146" s="517"/>
      <c r="AB146" s="517"/>
      <c r="AC146" s="517"/>
      <c r="AD146" s="517"/>
      <c r="AE146" s="517"/>
      <c r="AF146" s="517"/>
      <c r="AG146" s="517"/>
      <c r="AH146" s="517"/>
      <c r="AI146" s="517"/>
      <c r="AJ146" s="517"/>
      <c r="AK146" s="517"/>
      <c r="AL146" s="517"/>
      <c r="AM146" s="517"/>
      <c r="AN146" s="517"/>
    </row>
    <row r="147" ht="11.25" customHeight="1">
      <c r="A147" s="517"/>
      <c r="B147" s="517"/>
      <c r="C147" s="522"/>
      <c r="D147" s="504"/>
      <c r="E147" s="504"/>
      <c r="F147" s="504"/>
      <c r="G147" s="504"/>
      <c r="H147" s="504"/>
      <c r="I147" s="523"/>
      <c r="J147" s="585"/>
      <c r="K147" s="585"/>
      <c r="L147" s="585"/>
      <c r="M147" s="585"/>
      <c r="N147" s="585"/>
      <c r="O147" s="585"/>
      <c r="P147" s="585"/>
      <c r="Q147" s="585"/>
      <c r="R147" s="585"/>
      <c r="S147" s="585"/>
      <c r="T147" s="585"/>
      <c r="U147" s="585"/>
      <c r="V147" s="585"/>
      <c r="W147" s="504"/>
      <c r="X147" s="523"/>
      <c r="Y147" s="517"/>
      <c r="Z147" s="517"/>
      <c r="AA147" s="517"/>
      <c r="AB147" s="517"/>
      <c r="AC147" s="517"/>
      <c r="AD147" s="517"/>
      <c r="AE147" s="517"/>
      <c r="AF147" s="517"/>
      <c r="AG147" s="517"/>
      <c r="AH147" s="517"/>
      <c r="AI147" s="517"/>
      <c r="AJ147" s="517"/>
      <c r="AK147" s="517"/>
      <c r="AL147" s="517"/>
      <c r="AM147" s="517"/>
      <c r="AN147" s="517"/>
    </row>
    <row r="148" ht="11.25" customHeight="1">
      <c r="A148" s="517"/>
      <c r="B148" s="517"/>
      <c r="C148" s="522"/>
      <c r="D148" s="504"/>
      <c r="E148" s="504"/>
      <c r="F148" s="504"/>
      <c r="G148" s="504"/>
      <c r="H148" s="504"/>
      <c r="I148" s="523"/>
      <c r="J148" s="585"/>
      <c r="K148" s="585"/>
      <c r="L148" s="585"/>
      <c r="M148" s="585"/>
      <c r="N148" s="585"/>
      <c r="O148" s="585"/>
      <c r="P148" s="585"/>
      <c r="Q148" s="585"/>
      <c r="R148" s="585"/>
      <c r="S148" s="585"/>
      <c r="T148" s="585"/>
      <c r="U148" s="585"/>
      <c r="V148" s="585"/>
      <c r="W148" s="504"/>
      <c r="X148" s="523"/>
      <c r="Y148" s="517"/>
      <c r="Z148" s="517"/>
      <c r="AA148" s="517"/>
      <c r="AB148" s="517"/>
      <c r="AC148" s="517"/>
      <c r="AD148" s="517"/>
      <c r="AE148" s="517"/>
      <c r="AF148" s="517"/>
      <c r="AG148" s="517"/>
      <c r="AH148" s="517"/>
      <c r="AI148" s="517"/>
      <c r="AJ148" s="517"/>
      <c r="AK148" s="517"/>
      <c r="AL148" s="517"/>
      <c r="AM148" s="517"/>
      <c r="AN148" s="517"/>
    </row>
    <row r="149" ht="11.25" customHeight="1">
      <c r="A149" s="517"/>
      <c r="B149" s="517"/>
      <c r="C149" s="522"/>
      <c r="D149" s="504"/>
      <c r="E149" s="504"/>
      <c r="F149" s="504"/>
      <c r="G149" s="504"/>
      <c r="H149" s="504"/>
      <c r="I149" s="523"/>
      <c r="J149" s="585"/>
      <c r="K149" s="585"/>
      <c r="L149" s="585"/>
      <c r="M149" s="585"/>
      <c r="N149" s="585"/>
      <c r="O149" s="585"/>
      <c r="P149" s="585"/>
      <c r="Q149" s="585"/>
      <c r="R149" s="585"/>
      <c r="S149" s="585"/>
      <c r="T149" s="585"/>
      <c r="U149" s="585"/>
      <c r="V149" s="585"/>
      <c r="W149" s="504"/>
      <c r="X149" s="523"/>
      <c r="Y149" s="517"/>
      <c r="Z149" s="517"/>
      <c r="AA149" s="517"/>
      <c r="AB149" s="517"/>
      <c r="AC149" s="517"/>
      <c r="AD149" s="517"/>
      <c r="AE149" s="517"/>
      <c r="AF149" s="517"/>
      <c r="AG149" s="517"/>
      <c r="AH149" s="517"/>
      <c r="AI149" s="517"/>
      <c r="AJ149" s="517"/>
      <c r="AK149" s="517"/>
      <c r="AL149" s="517"/>
      <c r="AM149" s="517"/>
      <c r="AN149" s="517"/>
    </row>
    <row r="150" ht="11.25" customHeight="1">
      <c r="A150" s="517"/>
      <c r="B150" s="517"/>
      <c r="C150" s="522"/>
      <c r="D150" s="504"/>
      <c r="E150" s="504"/>
      <c r="F150" s="504"/>
      <c r="G150" s="504"/>
      <c r="H150" s="504"/>
      <c r="I150" s="523"/>
      <c r="J150" s="585"/>
      <c r="K150" s="585"/>
      <c r="L150" s="585"/>
      <c r="M150" s="585"/>
      <c r="N150" s="585"/>
      <c r="O150" s="585"/>
      <c r="P150" s="585"/>
      <c r="Q150" s="585"/>
      <c r="R150" s="585"/>
      <c r="S150" s="585"/>
      <c r="T150" s="585"/>
      <c r="U150" s="585"/>
      <c r="V150" s="585"/>
      <c r="W150" s="504"/>
      <c r="X150" s="523"/>
      <c r="Y150" s="517"/>
      <c r="Z150" s="517"/>
      <c r="AA150" s="517"/>
      <c r="AB150" s="517"/>
      <c r="AC150" s="517"/>
      <c r="AD150" s="517"/>
      <c r="AE150" s="517"/>
      <c r="AF150" s="517"/>
      <c r="AG150" s="517"/>
      <c r="AH150" s="517"/>
      <c r="AI150" s="517"/>
      <c r="AJ150" s="517"/>
      <c r="AK150" s="517"/>
      <c r="AL150" s="517"/>
      <c r="AM150" s="517"/>
      <c r="AN150" s="517"/>
    </row>
    <row r="151" ht="11.25" customHeight="1">
      <c r="A151" s="517"/>
      <c r="B151" s="517"/>
      <c r="C151" s="522"/>
      <c r="D151" s="504"/>
      <c r="E151" s="504"/>
      <c r="F151" s="504"/>
      <c r="G151" s="504"/>
      <c r="H151" s="504"/>
      <c r="I151" s="523"/>
      <c r="J151" s="585"/>
      <c r="K151" s="585"/>
      <c r="L151" s="585"/>
      <c r="M151" s="585"/>
      <c r="N151" s="585"/>
      <c r="O151" s="585"/>
      <c r="P151" s="585"/>
      <c r="Q151" s="585"/>
      <c r="R151" s="585"/>
      <c r="S151" s="585"/>
      <c r="T151" s="585"/>
      <c r="U151" s="585"/>
      <c r="V151" s="585"/>
      <c r="W151" s="504"/>
      <c r="X151" s="523"/>
      <c r="Y151" s="517"/>
      <c r="Z151" s="517"/>
      <c r="AA151" s="517"/>
      <c r="AB151" s="517"/>
      <c r="AC151" s="517"/>
      <c r="AD151" s="517"/>
      <c r="AE151" s="517"/>
      <c r="AF151" s="517"/>
      <c r="AG151" s="517"/>
      <c r="AH151" s="517"/>
      <c r="AI151" s="517"/>
      <c r="AJ151" s="517"/>
      <c r="AK151" s="517"/>
      <c r="AL151" s="517"/>
      <c r="AM151" s="517"/>
      <c r="AN151" s="517"/>
    </row>
    <row r="152" ht="11.25" customHeight="1">
      <c r="A152" s="517"/>
      <c r="B152" s="517"/>
      <c r="C152" s="522"/>
      <c r="D152" s="504"/>
      <c r="E152" s="504"/>
      <c r="F152" s="504"/>
      <c r="G152" s="504"/>
      <c r="H152" s="504"/>
      <c r="I152" s="523"/>
      <c r="J152" s="585"/>
      <c r="K152" s="585"/>
      <c r="L152" s="585"/>
      <c r="M152" s="585"/>
      <c r="N152" s="585"/>
      <c r="O152" s="585"/>
      <c r="P152" s="585"/>
      <c r="Q152" s="585"/>
      <c r="R152" s="585"/>
      <c r="S152" s="585"/>
      <c r="T152" s="585"/>
      <c r="U152" s="585"/>
      <c r="V152" s="585"/>
      <c r="W152" s="504"/>
      <c r="X152" s="523"/>
      <c r="Y152" s="517"/>
      <c r="Z152" s="517"/>
      <c r="AA152" s="517"/>
      <c r="AB152" s="517"/>
      <c r="AC152" s="517"/>
      <c r="AD152" s="517"/>
      <c r="AE152" s="517"/>
      <c r="AF152" s="517"/>
      <c r="AG152" s="517"/>
      <c r="AH152" s="517"/>
      <c r="AI152" s="517"/>
      <c r="AJ152" s="517"/>
      <c r="AK152" s="517"/>
      <c r="AL152" s="517"/>
      <c r="AM152" s="517"/>
      <c r="AN152" s="517"/>
    </row>
    <row r="153" ht="11.25" customHeight="1">
      <c r="A153" s="517"/>
      <c r="B153" s="517"/>
      <c r="C153" s="522"/>
      <c r="D153" s="504"/>
      <c r="E153" s="504"/>
      <c r="F153" s="504"/>
      <c r="G153" s="504"/>
      <c r="H153" s="504"/>
      <c r="I153" s="523"/>
      <c r="J153" s="585"/>
      <c r="K153" s="585"/>
      <c r="L153" s="585"/>
      <c r="M153" s="585"/>
      <c r="N153" s="585"/>
      <c r="O153" s="585"/>
      <c r="P153" s="585"/>
      <c r="Q153" s="585"/>
      <c r="R153" s="585"/>
      <c r="S153" s="585"/>
      <c r="T153" s="585"/>
      <c r="U153" s="585"/>
      <c r="V153" s="585"/>
      <c r="W153" s="504"/>
      <c r="X153" s="523"/>
      <c r="Y153" s="517"/>
      <c r="Z153" s="517"/>
      <c r="AA153" s="517"/>
      <c r="AB153" s="517"/>
      <c r="AC153" s="517"/>
      <c r="AD153" s="517"/>
      <c r="AE153" s="517"/>
      <c r="AF153" s="517"/>
      <c r="AG153" s="517"/>
      <c r="AH153" s="517"/>
      <c r="AI153" s="517"/>
      <c r="AJ153" s="517"/>
      <c r="AK153" s="517"/>
      <c r="AL153" s="517"/>
      <c r="AM153" s="517"/>
      <c r="AN153" s="517"/>
    </row>
    <row r="154" ht="11.25" customHeight="1">
      <c r="A154" s="517"/>
      <c r="B154" s="517"/>
      <c r="C154" s="522"/>
      <c r="D154" s="504"/>
      <c r="E154" s="504"/>
      <c r="F154" s="504"/>
      <c r="G154" s="504"/>
      <c r="H154" s="504"/>
      <c r="I154" s="523"/>
      <c r="J154" s="585"/>
      <c r="K154" s="585"/>
      <c r="L154" s="585"/>
      <c r="M154" s="585"/>
      <c r="N154" s="585"/>
      <c r="O154" s="585"/>
      <c r="P154" s="585"/>
      <c r="Q154" s="585"/>
      <c r="R154" s="585"/>
      <c r="S154" s="585"/>
      <c r="T154" s="585"/>
      <c r="U154" s="585"/>
      <c r="V154" s="585"/>
      <c r="W154" s="504"/>
      <c r="X154" s="523"/>
      <c r="Y154" s="517"/>
      <c r="Z154" s="517"/>
      <c r="AA154" s="517"/>
      <c r="AB154" s="517"/>
      <c r="AC154" s="517"/>
      <c r="AD154" s="517"/>
      <c r="AE154" s="517"/>
      <c r="AF154" s="517"/>
      <c r="AG154" s="517"/>
      <c r="AH154" s="517"/>
      <c r="AI154" s="517"/>
      <c r="AJ154" s="517"/>
      <c r="AK154" s="517"/>
      <c r="AL154" s="517"/>
      <c r="AM154" s="517"/>
      <c r="AN154" s="517"/>
    </row>
    <row r="155" ht="11.25" customHeight="1">
      <c r="A155" s="517"/>
      <c r="B155" s="517"/>
      <c r="C155" s="522"/>
      <c r="D155" s="504"/>
      <c r="E155" s="504"/>
      <c r="F155" s="504"/>
      <c r="G155" s="504"/>
      <c r="H155" s="504"/>
      <c r="I155" s="523"/>
      <c r="J155" s="585"/>
      <c r="K155" s="585"/>
      <c r="L155" s="585"/>
      <c r="M155" s="585"/>
      <c r="N155" s="585"/>
      <c r="O155" s="585"/>
      <c r="P155" s="585"/>
      <c r="Q155" s="585"/>
      <c r="R155" s="585"/>
      <c r="S155" s="585"/>
      <c r="T155" s="585"/>
      <c r="U155" s="585"/>
      <c r="V155" s="585"/>
      <c r="W155" s="504"/>
      <c r="X155" s="523"/>
      <c r="Y155" s="517"/>
      <c r="Z155" s="517"/>
      <c r="AA155" s="517"/>
      <c r="AB155" s="517"/>
      <c r="AC155" s="517"/>
      <c r="AD155" s="517"/>
      <c r="AE155" s="517"/>
      <c r="AF155" s="517"/>
      <c r="AG155" s="517"/>
      <c r="AH155" s="517"/>
      <c r="AI155" s="517"/>
      <c r="AJ155" s="517"/>
      <c r="AK155" s="517"/>
      <c r="AL155" s="517"/>
      <c r="AM155" s="517"/>
      <c r="AN155" s="517"/>
    </row>
    <row r="156" ht="11.25" customHeight="1">
      <c r="A156" s="517"/>
      <c r="B156" s="517"/>
      <c r="C156" s="522"/>
      <c r="D156" s="504"/>
      <c r="E156" s="504"/>
      <c r="F156" s="504"/>
      <c r="G156" s="504"/>
      <c r="H156" s="504"/>
      <c r="I156" s="523"/>
      <c r="J156" s="585"/>
      <c r="K156" s="585"/>
      <c r="L156" s="585"/>
      <c r="M156" s="585"/>
      <c r="N156" s="585"/>
      <c r="O156" s="585"/>
      <c r="P156" s="585"/>
      <c r="Q156" s="585"/>
      <c r="R156" s="585"/>
      <c r="S156" s="585"/>
      <c r="T156" s="585"/>
      <c r="U156" s="585"/>
      <c r="V156" s="585"/>
      <c r="W156" s="504"/>
      <c r="X156" s="523"/>
      <c r="Y156" s="517"/>
      <c r="Z156" s="517"/>
      <c r="AA156" s="517"/>
      <c r="AB156" s="517"/>
      <c r="AC156" s="517"/>
      <c r="AD156" s="517"/>
      <c r="AE156" s="517"/>
      <c r="AF156" s="517"/>
      <c r="AG156" s="517"/>
      <c r="AH156" s="517"/>
      <c r="AI156" s="517"/>
      <c r="AJ156" s="517"/>
      <c r="AK156" s="517"/>
      <c r="AL156" s="517"/>
      <c r="AM156" s="517"/>
      <c r="AN156" s="517"/>
    </row>
    <row r="157" ht="11.25" customHeight="1">
      <c r="A157" s="517"/>
      <c r="B157" s="517"/>
      <c r="C157" s="522"/>
      <c r="D157" s="504"/>
      <c r="E157" s="504"/>
      <c r="F157" s="504"/>
      <c r="G157" s="504"/>
      <c r="H157" s="504"/>
      <c r="I157" s="523"/>
      <c r="J157" s="585"/>
      <c r="K157" s="585"/>
      <c r="L157" s="585"/>
      <c r="M157" s="585"/>
      <c r="N157" s="585"/>
      <c r="O157" s="585"/>
      <c r="P157" s="585"/>
      <c r="Q157" s="585"/>
      <c r="R157" s="585"/>
      <c r="S157" s="585"/>
      <c r="T157" s="585"/>
      <c r="U157" s="585"/>
      <c r="V157" s="585"/>
      <c r="W157" s="504"/>
      <c r="X157" s="523"/>
      <c r="Y157" s="517"/>
      <c r="Z157" s="517"/>
      <c r="AA157" s="517"/>
      <c r="AB157" s="517"/>
      <c r="AC157" s="517"/>
      <c r="AD157" s="517"/>
      <c r="AE157" s="517"/>
      <c r="AF157" s="517"/>
      <c r="AG157" s="517"/>
      <c r="AH157" s="517"/>
      <c r="AI157" s="517"/>
      <c r="AJ157" s="517"/>
      <c r="AK157" s="517"/>
      <c r="AL157" s="517"/>
      <c r="AM157" s="517"/>
      <c r="AN157" s="517"/>
    </row>
    <row r="158" ht="11.25" customHeight="1">
      <c r="A158" s="517"/>
      <c r="B158" s="517"/>
      <c r="C158" s="522"/>
      <c r="D158" s="504"/>
      <c r="E158" s="504"/>
      <c r="F158" s="504"/>
      <c r="G158" s="504"/>
      <c r="H158" s="504"/>
      <c r="I158" s="523"/>
      <c r="J158" s="585"/>
      <c r="K158" s="585"/>
      <c r="L158" s="585"/>
      <c r="M158" s="585"/>
      <c r="N158" s="585"/>
      <c r="O158" s="585"/>
      <c r="P158" s="585"/>
      <c r="Q158" s="585"/>
      <c r="R158" s="585"/>
      <c r="S158" s="585"/>
      <c r="T158" s="585"/>
      <c r="U158" s="585"/>
      <c r="V158" s="585"/>
      <c r="W158" s="504"/>
      <c r="X158" s="523"/>
      <c r="Y158" s="517"/>
      <c r="Z158" s="517"/>
      <c r="AA158" s="517"/>
      <c r="AB158" s="517"/>
      <c r="AC158" s="517"/>
      <c r="AD158" s="517"/>
      <c r="AE158" s="517"/>
      <c r="AF158" s="517"/>
      <c r="AG158" s="517"/>
      <c r="AH158" s="517"/>
      <c r="AI158" s="517"/>
      <c r="AJ158" s="517"/>
      <c r="AK158" s="517"/>
      <c r="AL158" s="517"/>
      <c r="AM158" s="517"/>
      <c r="AN158" s="517"/>
    </row>
    <row r="159" ht="11.25" customHeight="1">
      <c r="A159" s="517"/>
      <c r="B159" s="517"/>
      <c r="C159" s="522"/>
      <c r="D159" s="504"/>
      <c r="E159" s="504"/>
      <c r="F159" s="504"/>
      <c r="G159" s="504"/>
      <c r="H159" s="504"/>
      <c r="I159" s="523"/>
      <c r="J159" s="585"/>
      <c r="K159" s="585"/>
      <c r="L159" s="585"/>
      <c r="M159" s="585"/>
      <c r="N159" s="585"/>
      <c r="O159" s="585"/>
      <c r="P159" s="585"/>
      <c r="Q159" s="585"/>
      <c r="R159" s="585"/>
      <c r="S159" s="585"/>
      <c r="T159" s="585"/>
      <c r="U159" s="585"/>
      <c r="V159" s="585"/>
      <c r="W159" s="504"/>
      <c r="X159" s="523"/>
      <c r="Y159" s="517"/>
      <c r="Z159" s="517"/>
      <c r="AA159" s="517"/>
      <c r="AB159" s="517"/>
      <c r="AC159" s="517"/>
      <c r="AD159" s="517"/>
      <c r="AE159" s="517"/>
      <c r="AF159" s="517"/>
      <c r="AG159" s="517"/>
      <c r="AH159" s="517"/>
      <c r="AI159" s="517"/>
      <c r="AJ159" s="517"/>
      <c r="AK159" s="517"/>
      <c r="AL159" s="517"/>
      <c r="AM159" s="517"/>
      <c r="AN159" s="517"/>
    </row>
    <row r="160" ht="11.25" customHeight="1">
      <c r="A160" s="517"/>
      <c r="B160" s="517"/>
      <c r="C160" s="522"/>
      <c r="D160" s="504"/>
      <c r="E160" s="504"/>
      <c r="F160" s="504"/>
      <c r="G160" s="504"/>
      <c r="H160" s="504"/>
      <c r="I160" s="523"/>
      <c r="J160" s="585"/>
      <c r="K160" s="585"/>
      <c r="L160" s="585"/>
      <c r="M160" s="585"/>
      <c r="N160" s="585"/>
      <c r="O160" s="585"/>
      <c r="P160" s="585"/>
      <c r="Q160" s="585"/>
      <c r="R160" s="585"/>
      <c r="S160" s="585"/>
      <c r="T160" s="585"/>
      <c r="U160" s="585"/>
      <c r="V160" s="585"/>
      <c r="W160" s="504"/>
      <c r="X160" s="523"/>
      <c r="Y160" s="517"/>
      <c r="Z160" s="517"/>
      <c r="AA160" s="517"/>
      <c r="AB160" s="517"/>
      <c r="AC160" s="517"/>
      <c r="AD160" s="517"/>
      <c r="AE160" s="517"/>
      <c r="AF160" s="517"/>
      <c r="AG160" s="517"/>
      <c r="AH160" s="517"/>
      <c r="AI160" s="517"/>
      <c r="AJ160" s="517"/>
      <c r="AK160" s="517"/>
      <c r="AL160" s="517"/>
      <c r="AM160" s="517"/>
      <c r="AN160" s="517"/>
    </row>
    <row r="161" ht="11.25" customHeight="1">
      <c r="A161" s="517"/>
      <c r="B161" s="517"/>
      <c r="C161" s="522"/>
      <c r="D161" s="504"/>
      <c r="E161" s="504"/>
      <c r="F161" s="504"/>
      <c r="G161" s="504"/>
      <c r="H161" s="504"/>
      <c r="I161" s="523"/>
      <c r="J161" s="585"/>
      <c r="K161" s="585"/>
      <c r="L161" s="585"/>
      <c r="M161" s="585"/>
      <c r="N161" s="585"/>
      <c r="O161" s="585"/>
      <c r="P161" s="585"/>
      <c r="Q161" s="585"/>
      <c r="R161" s="585"/>
      <c r="S161" s="585"/>
      <c r="T161" s="585"/>
      <c r="U161" s="585"/>
      <c r="V161" s="585"/>
      <c r="W161" s="504"/>
      <c r="X161" s="523"/>
      <c r="Y161" s="517"/>
      <c r="Z161" s="517"/>
      <c r="AA161" s="517"/>
      <c r="AB161" s="517"/>
      <c r="AC161" s="517"/>
      <c r="AD161" s="517"/>
      <c r="AE161" s="517"/>
      <c r="AF161" s="517"/>
      <c r="AG161" s="517"/>
      <c r="AH161" s="517"/>
      <c r="AI161" s="517"/>
      <c r="AJ161" s="517"/>
      <c r="AK161" s="517"/>
      <c r="AL161" s="517"/>
      <c r="AM161" s="517"/>
      <c r="AN161" s="517"/>
    </row>
    <row r="162" ht="11.25" customHeight="1">
      <c r="A162" s="517"/>
      <c r="B162" s="517"/>
      <c r="C162" s="522"/>
      <c r="D162" s="504"/>
      <c r="E162" s="504"/>
      <c r="F162" s="504"/>
      <c r="G162" s="504"/>
      <c r="H162" s="504"/>
      <c r="I162" s="523"/>
      <c r="J162" s="585"/>
      <c r="K162" s="585"/>
      <c r="L162" s="585"/>
      <c r="M162" s="585"/>
      <c r="N162" s="585"/>
      <c r="O162" s="585"/>
      <c r="P162" s="585"/>
      <c r="Q162" s="585"/>
      <c r="R162" s="585"/>
      <c r="S162" s="585"/>
      <c r="T162" s="585"/>
      <c r="U162" s="585"/>
      <c r="V162" s="585"/>
      <c r="W162" s="504"/>
      <c r="X162" s="523"/>
      <c r="Y162" s="517"/>
      <c r="Z162" s="517"/>
      <c r="AA162" s="517"/>
      <c r="AB162" s="517"/>
      <c r="AC162" s="517"/>
      <c r="AD162" s="517"/>
      <c r="AE162" s="517"/>
      <c r="AF162" s="517"/>
      <c r="AG162" s="517"/>
      <c r="AH162" s="517"/>
      <c r="AI162" s="517"/>
      <c r="AJ162" s="517"/>
      <c r="AK162" s="517"/>
      <c r="AL162" s="517"/>
      <c r="AM162" s="517"/>
      <c r="AN162" s="517"/>
    </row>
    <row r="163" ht="11.25" customHeight="1">
      <c r="A163" s="517"/>
      <c r="B163" s="517"/>
      <c r="C163" s="522"/>
      <c r="D163" s="504"/>
      <c r="E163" s="504"/>
      <c r="F163" s="504"/>
      <c r="G163" s="504"/>
      <c r="H163" s="504"/>
      <c r="I163" s="523"/>
      <c r="J163" s="585"/>
      <c r="K163" s="585"/>
      <c r="L163" s="585"/>
      <c r="M163" s="585"/>
      <c r="N163" s="585"/>
      <c r="O163" s="585"/>
      <c r="P163" s="585"/>
      <c r="Q163" s="585"/>
      <c r="R163" s="585"/>
      <c r="S163" s="585"/>
      <c r="T163" s="585"/>
      <c r="U163" s="585"/>
      <c r="V163" s="585"/>
      <c r="W163" s="504"/>
      <c r="X163" s="523"/>
      <c r="Y163" s="517"/>
      <c r="Z163" s="517"/>
      <c r="AA163" s="517"/>
      <c r="AB163" s="517"/>
      <c r="AC163" s="517"/>
      <c r="AD163" s="517"/>
      <c r="AE163" s="517"/>
      <c r="AF163" s="517"/>
      <c r="AG163" s="517"/>
      <c r="AH163" s="517"/>
      <c r="AI163" s="517"/>
      <c r="AJ163" s="517"/>
      <c r="AK163" s="517"/>
      <c r="AL163" s="517"/>
      <c r="AM163" s="517"/>
      <c r="AN163" s="517"/>
    </row>
    <row r="164" ht="11.25" customHeight="1">
      <c r="A164" s="517"/>
      <c r="B164" s="517"/>
      <c r="C164" s="522"/>
      <c r="D164" s="504"/>
      <c r="E164" s="504"/>
      <c r="F164" s="504"/>
      <c r="G164" s="504"/>
      <c r="H164" s="504"/>
      <c r="I164" s="523"/>
      <c r="J164" s="585"/>
      <c r="K164" s="585"/>
      <c r="L164" s="585"/>
      <c r="M164" s="585"/>
      <c r="N164" s="585"/>
      <c r="O164" s="585"/>
      <c r="P164" s="585"/>
      <c r="Q164" s="585"/>
      <c r="R164" s="585"/>
      <c r="S164" s="585"/>
      <c r="T164" s="585"/>
      <c r="U164" s="585"/>
      <c r="V164" s="585"/>
      <c r="W164" s="504"/>
      <c r="X164" s="523"/>
      <c r="Y164" s="517"/>
      <c r="Z164" s="517"/>
      <c r="AA164" s="517"/>
      <c r="AB164" s="517"/>
      <c r="AC164" s="517"/>
      <c r="AD164" s="517"/>
      <c r="AE164" s="517"/>
      <c r="AF164" s="517"/>
      <c r="AG164" s="517"/>
      <c r="AH164" s="517"/>
      <c r="AI164" s="517"/>
      <c r="AJ164" s="517"/>
      <c r="AK164" s="517"/>
      <c r="AL164" s="517"/>
      <c r="AM164" s="517"/>
      <c r="AN164" s="517"/>
    </row>
    <row r="165" ht="11.25" customHeight="1">
      <c r="A165" s="517"/>
      <c r="B165" s="517"/>
      <c r="C165" s="522"/>
      <c r="D165" s="504"/>
      <c r="E165" s="504"/>
      <c r="F165" s="504"/>
      <c r="G165" s="504"/>
      <c r="H165" s="504"/>
      <c r="I165" s="523"/>
      <c r="J165" s="585"/>
      <c r="K165" s="585"/>
      <c r="L165" s="585"/>
      <c r="M165" s="585"/>
      <c r="N165" s="585"/>
      <c r="O165" s="585"/>
      <c r="P165" s="585"/>
      <c r="Q165" s="585"/>
      <c r="R165" s="585"/>
      <c r="S165" s="585"/>
      <c r="T165" s="585"/>
      <c r="U165" s="585"/>
      <c r="V165" s="585"/>
      <c r="W165" s="504"/>
      <c r="X165" s="523"/>
      <c r="Y165" s="517"/>
      <c r="Z165" s="517"/>
      <c r="AA165" s="517"/>
      <c r="AB165" s="517"/>
      <c r="AC165" s="517"/>
      <c r="AD165" s="517"/>
      <c r="AE165" s="517"/>
      <c r="AF165" s="517"/>
      <c r="AG165" s="517"/>
      <c r="AH165" s="517"/>
      <c r="AI165" s="517"/>
      <c r="AJ165" s="517"/>
      <c r="AK165" s="517"/>
      <c r="AL165" s="517"/>
      <c r="AM165" s="517"/>
      <c r="AN165" s="517"/>
    </row>
    <row r="166" ht="11.25" customHeight="1">
      <c r="A166" s="517"/>
      <c r="B166" s="517"/>
      <c r="C166" s="522"/>
      <c r="D166" s="504"/>
      <c r="E166" s="504"/>
      <c r="F166" s="504"/>
      <c r="G166" s="504"/>
      <c r="H166" s="504"/>
      <c r="I166" s="523"/>
      <c r="J166" s="585"/>
      <c r="K166" s="585"/>
      <c r="L166" s="585"/>
      <c r="M166" s="585"/>
      <c r="N166" s="585"/>
      <c r="O166" s="585"/>
      <c r="P166" s="585"/>
      <c r="Q166" s="585"/>
      <c r="R166" s="585"/>
      <c r="S166" s="585"/>
      <c r="T166" s="585"/>
      <c r="U166" s="585"/>
      <c r="V166" s="585"/>
      <c r="W166" s="504"/>
      <c r="X166" s="523"/>
      <c r="Y166" s="517"/>
      <c r="Z166" s="517"/>
      <c r="AA166" s="517"/>
      <c r="AB166" s="517"/>
      <c r="AC166" s="517"/>
      <c r="AD166" s="517"/>
      <c r="AE166" s="517"/>
      <c r="AF166" s="517"/>
      <c r="AG166" s="517"/>
      <c r="AH166" s="517"/>
      <c r="AI166" s="517"/>
      <c r="AJ166" s="517"/>
      <c r="AK166" s="517"/>
      <c r="AL166" s="517"/>
      <c r="AM166" s="517"/>
      <c r="AN166" s="517"/>
    </row>
    <row r="167" ht="11.25" customHeight="1">
      <c r="A167" s="517"/>
      <c r="B167" s="517"/>
      <c r="C167" s="522"/>
      <c r="D167" s="504"/>
      <c r="E167" s="504"/>
      <c r="F167" s="504"/>
      <c r="G167" s="504"/>
      <c r="H167" s="504"/>
      <c r="I167" s="523"/>
      <c r="J167" s="585"/>
      <c r="K167" s="585"/>
      <c r="L167" s="585"/>
      <c r="M167" s="585"/>
      <c r="N167" s="585"/>
      <c r="O167" s="585"/>
      <c r="P167" s="585"/>
      <c r="Q167" s="585"/>
      <c r="R167" s="585"/>
      <c r="S167" s="585"/>
      <c r="T167" s="585"/>
      <c r="U167" s="585"/>
      <c r="V167" s="585"/>
      <c r="W167" s="504"/>
      <c r="X167" s="523"/>
      <c r="Y167" s="517"/>
      <c r="Z167" s="517"/>
      <c r="AA167" s="517"/>
      <c r="AB167" s="517"/>
      <c r="AC167" s="517"/>
      <c r="AD167" s="517"/>
      <c r="AE167" s="517"/>
      <c r="AF167" s="517"/>
      <c r="AG167" s="517"/>
      <c r="AH167" s="517"/>
      <c r="AI167" s="517"/>
      <c r="AJ167" s="517"/>
      <c r="AK167" s="517"/>
      <c r="AL167" s="517"/>
      <c r="AM167" s="517"/>
      <c r="AN167" s="517"/>
    </row>
    <row r="168" ht="11.25" customHeight="1">
      <c r="A168" s="517"/>
      <c r="B168" s="517"/>
      <c r="C168" s="522"/>
      <c r="D168" s="504"/>
      <c r="E168" s="504"/>
      <c r="F168" s="504"/>
      <c r="G168" s="504"/>
      <c r="H168" s="504"/>
      <c r="I168" s="523"/>
      <c r="J168" s="585"/>
      <c r="K168" s="585"/>
      <c r="L168" s="585"/>
      <c r="M168" s="585"/>
      <c r="N168" s="585"/>
      <c r="O168" s="585"/>
      <c r="P168" s="585"/>
      <c r="Q168" s="585"/>
      <c r="R168" s="585"/>
      <c r="S168" s="585"/>
      <c r="T168" s="585"/>
      <c r="U168" s="585"/>
      <c r="V168" s="585"/>
      <c r="W168" s="504"/>
      <c r="X168" s="523"/>
      <c r="Y168" s="517"/>
      <c r="Z168" s="517"/>
      <c r="AA168" s="517"/>
      <c r="AB168" s="517"/>
      <c r="AC168" s="517"/>
      <c r="AD168" s="517"/>
      <c r="AE168" s="517"/>
      <c r="AF168" s="517"/>
      <c r="AG168" s="517"/>
      <c r="AH168" s="517"/>
      <c r="AI168" s="517"/>
      <c r="AJ168" s="517"/>
      <c r="AK168" s="517"/>
      <c r="AL168" s="517"/>
      <c r="AM168" s="517"/>
      <c r="AN168" s="517"/>
    </row>
    <row r="169" ht="11.25" customHeight="1">
      <c r="A169" s="517"/>
      <c r="B169" s="517"/>
      <c r="C169" s="522"/>
      <c r="D169" s="504"/>
      <c r="E169" s="504"/>
      <c r="F169" s="504"/>
      <c r="G169" s="504"/>
      <c r="H169" s="504"/>
      <c r="I169" s="523"/>
      <c r="J169" s="585"/>
      <c r="K169" s="585"/>
      <c r="L169" s="585"/>
      <c r="M169" s="585"/>
      <c r="N169" s="585"/>
      <c r="O169" s="585"/>
      <c r="P169" s="585"/>
      <c r="Q169" s="585"/>
      <c r="R169" s="585"/>
      <c r="S169" s="585"/>
      <c r="T169" s="585"/>
      <c r="U169" s="585"/>
      <c r="V169" s="585"/>
      <c r="W169" s="504"/>
      <c r="X169" s="523"/>
      <c r="Y169" s="517"/>
      <c r="Z169" s="517"/>
      <c r="AA169" s="517"/>
      <c r="AB169" s="517"/>
      <c r="AC169" s="517"/>
      <c r="AD169" s="517"/>
      <c r="AE169" s="517"/>
      <c r="AF169" s="517"/>
      <c r="AG169" s="517"/>
      <c r="AH169" s="517"/>
      <c r="AI169" s="517"/>
      <c r="AJ169" s="517"/>
      <c r="AK169" s="517"/>
      <c r="AL169" s="517"/>
      <c r="AM169" s="517"/>
      <c r="AN169" s="517"/>
    </row>
    <row r="170" ht="11.25" customHeight="1">
      <c r="A170" s="517"/>
      <c r="B170" s="517"/>
      <c r="C170" s="522"/>
      <c r="D170" s="504"/>
      <c r="E170" s="504"/>
      <c r="F170" s="504"/>
      <c r="G170" s="504"/>
      <c r="H170" s="504"/>
      <c r="I170" s="523"/>
      <c r="J170" s="585"/>
      <c r="K170" s="585"/>
      <c r="L170" s="585"/>
      <c r="M170" s="585"/>
      <c r="N170" s="585"/>
      <c r="O170" s="585"/>
      <c r="P170" s="585"/>
      <c r="Q170" s="585"/>
      <c r="R170" s="585"/>
      <c r="S170" s="585"/>
      <c r="T170" s="585"/>
      <c r="U170" s="585"/>
      <c r="V170" s="585"/>
      <c r="W170" s="504"/>
      <c r="X170" s="523"/>
      <c r="Y170" s="517"/>
      <c r="Z170" s="517"/>
      <c r="AA170" s="517"/>
      <c r="AB170" s="517"/>
      <c r="AC170" s="517"/>
      <c r="AD170" s="517"/>
      <c r="AE170" s="517"/>
      <c r="AF170" s="517"/>
      <c r="AG170" s="517"/>
      <c r="AH170" s="517"/>
      <c r="AI170" s="517"/>
      <c r="AJ170" s="517"/>
      <c r="AK170" s="517"/>
      <c r="AL170" s="517"/>
      <c r="AM170" s="517"/>
      <c r="AN170" s="517"/>
    </row>
    <row r="171" ht="11.25" customHeight="1">
      <c r="A171" s="517"/>
      <c r="B171" s="517"/>
      <c r="C171" s="522"/>
      <c r="D171" s="504"/>
      <c r="E171" s="504"/>
      <c r="F171" s="504"/>
      <c r="G171" s="504"/>
      <c r="H171" s="504"/>
      <c r="I171" s="523"/>
      <c r="J171" s="585"/>
      <c r="K171" s="585"/>
      <c r="L171" s="585"/>
      <c r="M171" s="585"/>
      <c r="N171" s="585"/>
      <c r="O171" s="585"/>
      <c r="P171" s="585"/>
      <c r="Q171" s="585"/>
      <c r="R171" s="585"/>
      <c r="S171" s="585"/>
      <c r="T171" s="585"/>
      <c r="U171" s="585"/>
      <c r="V171" s="585"/>
      <c r="W171" s="504"/>
      <c r="X171" s="523"/>
      <c r="Y171" s="517"/>
      <c r="Z171" s="517"/>
      <c r="AA171" s="517"/>
      <c r="AB171" s="517"/>
      <c r="AC171" s="517"/>
      <c r="AD171" s="517"/>
      <c r="AE171" s="517"/>
      <c r="AF171" s="517"/>
      <c r="AG171" s="517"/>
      <c r="AH171" s="517"/>
      <c r="AI171" s="517"/>
      <c r="AJ171" s="517"/>
      <c r="AK171" s="517"/>
      <c r="AL171" s="517"/>
      <c r="AM171" s="517"/>
      <c r="AN171" s="517"/>
    </row>
    <row r="172" ht="11.25" customHeight="1">
      <c r="A172" s="517"/>
      <c r="B172" s="517"/>
      <c r="C172" s="522"/>
      <c r="D172" s="504"/>
      <c r="E172" s="504"/>
      <c r="F172" s="504"/>
      <c r="G172" s="504"/>
      <c r="H172" s="504"/>
      <c r="I172" s="523"/>
      <c r="J172" s="585"/>
      <c r="K172" s="585"/>
      <c r="L172" s="585"/>
      <c r="M172" s="585"/>
      <c r="N172" s="585"/>
      <c r="O172" s="585"/>
      <c r="P172" s="585"/>
      <c r="Q172" s="585"/>
      <c r="R172" s="585"/>
      <c r="S172" s="585"/>
      <c r="T172" s="585"/>
      <c r="U172" s="585"/>
      <c r="V172" s="585"/>
      <c r="W172" s="504"/>
      <c r="X172" s="523"/>
      <c r="Y172" s="517"/>
      <c r="Z172" s="517"/>
      <c r="AA172" s="517"/>
      <c r="AB172" s="517"/>
      <c r="AC172" s="517"/>
      <c r="AD172" s="517"/>
      <c r="AE172" s="517"/>
      <c r="AF172" s="517"/>
      <c r="AG172" s="517"/>
      <c r="AH172" s="517"/>
      <c r="AI172" s="517"/>
      <c r="AJ172" s="517"/>
      <c r="AK172" s="517"/>
      <c r="AL172" s="517"/>
      <c r="AM172" s="517"/>
      <c r="AN172" s="517"/>
    </row>
    <row r="173" ht="11.25" customHeight="1">
      <c r="A173" s="517"/>
      <c r="B173" s="517"/>
      <c r="C173" s="522"/>
      <c r="D173" s="504"/>
      <c r="E173" s="504"/>
      <c r="F173" s="504"/>
      <c r="G173" s="504"/>
      <c r="H173" s="504"/>
      <c r="I173" s="523"/>
      <c r="J173" s="585"/>
      <c r="K173" s="585"/>
      <c r="L173" s="585"/>
      <c r="M173" s="585"/>
      <c r="N173" s="585"/>
      <c r="O173" s="585"/>
      <c r="P173" s="585"/>
      <c r="Q173" s="585"/>
      <c r="R173" s="585"/>
      <c r="S173" s="585"/>
      <c r="T173" s="585"/>
      <c r="U173" s="585"/>
      <c r="V173" s="585"/>
      <c r="W173" s="504"/>
      <c r="X173" s="523"/>
      <c r="Y173" s="517"/>
      <c r="Z173" s="517"/>
      <c r="AA173" s="517"/>
      <c r="AB173" s="517"/>
      <c r="AC173" s="517"/>
      <c r="AD173" s="517"/>
      <c r="AE173" s="517"/>
      <c r="AF173" s="517"/>
      <c r="AG173" s="517"/>
      <c r="AH173" s="517"/>
      <c r="AI173" s="517"/>
      <c r="AJ173" s="517"/>
      <c r="AK173" s="517"/>
      <c r="AL173" s="517"/>
      <c r="AM173" s="517"/>
      <c r="AN173" s="517"/>
    </row>
    <row r="174" ht="11.25" customHeight="1">
      <c r="A174" s="517"/>
      <c r="B174" s="517"/>
      <c r="C174" s="522"/>
      <c r="D174" s="504"/>
      <c r="E174" s="504"/>
      <c r="F174" s="504"/>
      <c r="G174" s="504"/>
      <c r="H174" s="504"/>
      <c r="I174" s="523"/>
      <c r="J174" s="585"/>
      <c r="K174" s="585"/>
      <c r="L174" s="585"/>
      <c r="M174" s="585"/>
      <c r="N174" s="585"/>
      <c r="O174" s="585"/>
      <c r="P174" s="585"/>
      <c r="Q174" s="585"/>
      <c r="R174" s="585"/>
      <c r="S174" s="585"/>
      <c r="T174" s="585"/>
      <c r="U174" s="585"/>
      <c r="V174" s="585"/>
      <c r="W174" s="504"/>
      <c r="X174" s="523"/>
      <c r="Y174" s="517"/>
      <c r="Z174" s="517"/>
      <c r="AA174" s="517"/>
      <c r="AB174" s="517"/>
      <c r="AC174" s="517"/>
      <c r="AD174" s="517"/>
      <c r="AE174" s="517"/>
      <c r="AF174" s="517"/>
      <c r="AG174" s="517"/>
      <c r="AH174" s="517"/>
      <c r="AI174" s="517"/>
      <c r="AJ174" s="517"/>
      <c r="AK174" s="517"/>
      <c r="AL174" s="517"/>
      <c r="AM174" s="517"/>
      <c r="AN174" s="517"/>
    </row>
    <row r="175" ht="11.25" customHeight="1">
      <c r="A175" s="517"/>
      <c r="B175" s="517"/>
      <c r="C175" s="522"/>
      <c r="D175" s="504"/>
      <c r="E175" s="504"/>
      <c r="F175" s="504"/>
      <c r="G175" s="504"/>
      <c r="H175" s="504"/>
      <c r="I175" s="523"/>
      <c r="J175" s="585"/>
      <c r="K175" s="585"/>
      <c r="L175" s="585"/>
      <c r="M175" s="585"/>
      <c r="N175" s="585"/>
      <c r="O175" s="585"/>
      <c r="P175" s="585"/>
      <c r="Q175" s="585"/>
      <c r="R175" s="585"/>
      <c r="S175" s="585"/>
      <c r="T175" s="585"/>
      <c r="U175" s="585"/>
      <c r="V175" s="585"/>
      <c r="W175" s="504"/>
      <c r="X175" s="523"/>
      <c r="Y175" s="517"/>
      <c r="Z175" s="517"/>
      <c r="AA175" s="517"/>
      <c r="AB175" s="517"/>
      <c r="AC175" s="517"/>
      <c r="AD175" s="517"/>
      <c r="AE175" s="517"/>
      <c r="AF175" s="517"/>
      <c r="AG175" s="517"/>
      <c r="AH175" s="517"/>
      <c r="AI175" s="517"/>
      <c r="AJ175" s="517"/>
      <c r="AK175" s="517"/>
      <c r="AL175" s="517"/>
      <c r="AM175" s="517"/>
      <c r="AN175" s="517"/>
    </row>
    <row r="176" ht="11.25" customHeight="1">
      <c r="A176" s="517"/>
      <c r="B176" s="517"/>
      <c r="C176" s="522"/>
      <c r="D176" s="504"/>
      <c r="E176" s="504"/>
      <c r="F176" s="504"/>
      <c r="G176" s="504"/>
      <c r="H176" s="504"/>
      <c r="I176" s="523"/>
      <c r="J176" s="585"/>
      <c r="K176" s="585"/>
      <c r="L176" s="585"/>
      <c r="M176" s="585"/>
      <c r="N176" s="585"/>
      <c r="O176" s="585"/>
      <c r="P176" s="585"/>
      <c r="Q176" s="585"/>
      <c r="R176" s="585"/>
      <c r="S176" s="585"/>
      <c r="T176" s="585"/>
      <c r="U176" s="585"/>
      <c r="V176" s="585"/>
      <c r="W176" s="504"/>
      <c r="X176" s="523"/>
      <c r="Y176" s="517"/>
      <c r="Z176" s="517"/>
      <c r="AA176" s="517"/>
      <c r="AB176" s="517"/>
      <c r="AC176" s="517"/>
      <c r="AD176" s="517"/>
      <c r="AE176" s="517"/>
      <c r="AF176" s="517"/>
      <c r="AG176" s="517"/>
      <c r="AH176" s="517"/>
      <c r="AI176" s="517"/>
      <c r="AJ176" s="517"/>
      <c r="AK176" s="517"/>
      <c r="AL176" s="517"/>
      <c r="AM176" s="517"/>
      <c r="AN176" s="517"/>
    </row>
    <row r="177" ht="11.25" customHeight="1">
      <c r="A177" s="517"/>
      <c r="B177" s="517"/>
      <c r="C177" s="522"/>
      <c r="D177" s="504"/>
      <c r="E177" s="504"/>
      <c r="F177" s="504"/>
      <c r="G177" s="504"/>
      <c r="H177" s="504"/>
      <c r="I177" s="523"/>
      <c r="J177" s="585"/>
      <c r="K177" s="585"/>
      <c r="L177" s="585"/>
      <c r="M177" s="585"/>
      <c r="N177" s="585"/>
      <c r="O177" s="585"/>
      <c r="P177" s="585"/>
      <c r="Q177" s="585"/>
      <c r="R177" s="585"/>
      <c r="S177" s="585"/>
      <c r="T177" s="585"/>
      <c r="U177" s="585"/>
      <c r="V177" s="585"/>
      <c r="W177" s="504"/>
      <c r="X177" s="523"/>
      <c r="Y177" s="517"/>
      <c r="Z177" s="517"/>
      <c r="AA177" s="517"/>
      <c r="AB177" s="517"/>
      <c r="AC177" s="517"/>
      <c r="AD177" s="517"/>
      <c r="AE177" s="517"/>
      <c r="AF177" s="517"/>
      <c r="AG177" s="517"/>
      <c r="AH177" s="517"/>
      <c r="AI177" s="517"/>
      <c r="AJ177" s="517"/>
      <c r="AK177" s="517"/>
      <c r="AL177" s="517"/>
      <c r="AM177" s="517"/>
      <c r="AN177" s="517"/>
    </row>
    <row r="178" ht="11.25" customHeight="1">
      <c r="A178" s="517"/>
      <c r="B178" s="517"/>
      <c r="C178" s="522"/>
      <c r="D178" s="504"/>
      <c r="E178" s="504"/>
      <c r="F178" s="504"/>
      <c r="G178" s="504"/>
      <c r="H178" s="504"/>
      <c r="I178" s="523"/>
      <c r="J178" s="585"/>
      <c r="K178" s="585"/>
      <c r="L178" s="585"/>
      <c r="M178" s="585"/>
      <c r="N178" s="585"/>
      <c r="O178" s="585"/>
      <c r="P178" s="585"/>
      <c r="Q178" s="585"/>
      <c r="R178" s="585"/>
      <c r="S178" s="585"/>
      <c r="T178" s="585"/>
      <c r="U178" s="585"/>
      <c r="V178" s="585"/>
      <c r="W178" s="504"/>
      <c r="X178" s="523"/>
      <c r="Y178" s="517"/>
      <c r="Z178" s="517"/>
      <c r="AA178" s="517"/>
      <c r="AB178" s="517"/>
      <c r="AC178" s="517"/>
      <c r="AD178" s="517"/>
      <c r="AE178" s="517"/>
      <c r="AF178" s="517"/>
      <c r="AG178" s="517"/>
      <c r="AH178" s="517"/>
      <c r="AI178" s="517"/>
      <c r="AJ178" s="517"/>
      <c r="AK178" s="517"/>
      <c r="AL178" s="517"/>
      <c r="AM178" s="517"/>
      <c r="AN178" s="517"/>
    </row>
    <row r="179" ht="11.25" customHeight="1">
      <c r="A179" s="517"/>
      <c r="B179" s="517"/>
      <c r="C179" s="522"/>
      <c r="D179" s="504"/>
      <c r="E179" s="504"/>
      <c r="F179" s="504"/>
      <c r="G179" s="504"/>
      <c r="H179" s="504"/>
      <c r="I179" s="523"/>
      <c r="J179" s="585"/>
      <c r="K179" s="585"/>
      <c r="L179" s="585"/>
      <c r="M179" s="585"/>
      <c r="N179" s="585"/>
      <c r="O179" s="585"/>
      <c r="P179" s="585"/>
      <c r="Q179" s="585"/>
      <c r="R179" s="585"/>
      <c r="S179" s="585"/>
      <c r="T179" s="585"/>
      <c r="U179" s="585"/>
      <c r="V179" s="585"/>
      <c r="W179" s="504"/>
      <c r="X179" s="523"/>
      <c r="Y179" s="517"/>
      <c r="Z179" s="517"/>
      <c r="AA179" s="517"/>
      <c r="AB179" s="517"/>
      <c r="AC179" s="517"/>
      <c r="AD179" s="517"/>
      <c r="AE179" s="517"/>
      <c r="AF179" s="517"/>
      <c r="AG179" s="517"/>
      <c r="AH179" s="517"/>
      <c r="AI179" s="517"/>
      <c r="AJ179" s="517"/>
      <c r="AK179" s="517"/>
      <c r="AL179" s="517"/>
      <c r="AM179" s="517"/>
      <c r="AN179" s="517"/>
    </row>
    <row r="180" ht="11.25" customHeight="1">
      <c r="A180" s="517"/>
      <c r="B180" s="517"/>
      <c r="C180" s="522"/>
      <c r="D180" s="504"/>
      <c r="E180" s="504"/>
      <c r="F180" s="504"/>
      <c r="G180" s="504"/>
      <c r="H180" s="504"/>
      <c r="I180" s="523"/>
      <c r="J180" s="585"/>
      <c r="K180" s="585"/>
      <c r="L180" s="585"/>
      <c r="M180" s="585"/>
      <c r="N180" s="585"/>
      <c r="O180" s="585"/>
      <c r="P180" s="585"/>
      <c r="Q180" s="585"/>
      <c r="R180" s="585"/>
      <c r="S180" s="585"/>
      <c r="T180" s="585"/>
      <c r="U180" s="585"/>
      <c r="V180" s="585"/>
      <c r="W180" s="504"/>
      <c r="X180" s="523"/>
      <c r="Y180" s="517"/>
      <c r="Z180" s="517"/>
      <c r="AA180" s="517"/>
      <c r="AB180" s="517"/>
      <c r="AC180" s="517"/>
      <c r="AD180" s="517"/>
      <c r="AE180" s="517"/>
      <c r="AF180" s="517"/>
      <c r="AG180" s="517"/>
      <c r="AH180" s="517"/>
      <c r="AI180" s="517"/>
      <c r="AJ180" s="517"/>
      <c r="AK180" s="517"/>
      <c r="AL180" s="517"/>
      <c r="AM180" s="517"/>
      <c r="AN180" s="517"/>
    </row>
    <row r="181" ht="11.25" customHeight="1">
      <c r="A181" s="517"/>
      <c r="B181" s="517"/>
      <c r="C181" s="522"/>
      <c r="D181" s="504"/>
      <c r="E181" s="504"/>
      <c r="F181" s="504"/>
      <c r="G181" s="504"/>
      <c r="H181" s="504"/>
      <c r="I181" s="523"/>
      <c r="J181" s="585"/>
      <c r="K181" s="585"/>
      <c r="L181" s="585"/>
      <c r="M181" s="585"/>
      <c r="N181" s="585"/>
      <c r="O181" s="585"/>
      <c r="P181" s="585"/>
      <c r="Q181" s="585"/>
      <c r="R181" s="585"/>
      <c r="S181" s="585"/>
      <c r="T181" s="585"/>
      <c r="U181" s="585"/>
      <c r="V181" s="585"/>
      <c r="W181" s="504"/>
      <c r="X181" s="523"/>
      <c r="Y181" s="517"/>
      <c r="Z181" s="517"/>
      <c r="AA181" s="517"/>
      <c r="AB181" s="517"/>
      <c r="AC181" s="517"/>
      <c r="AD181" s="517"/>
      <c r="AE181" s="517"/>
      <c r="AF181" s="517"/>
      <c r="AG181" s="517"/>
      <c r="AH181" s="517"/>
      <c r="AI181" s="517"/>
      <c r="AJ181" s="517"/>
      <c r="AK181" s="517"/>
      <c r="AL181" s="517"/>
      <c r="AM181" s="517"/>
      <c r="AN181" s="517"/>
    </row>
    <row r="182" ht="11.25" customHeight="1">
      <c r="A182" s="517"/>
      <c r="B182" s="517"/>
      <c r="C182" s="522"/>
      <c r="D182" s="504"/>
      <c r="E182" s="504"/>
      <c r="F182" s="504"/>
      <c r="G182" s="504"/>
      <c r="H182" s="504"/>
      <c r="I182" s="523"/>
      <c r="J182" s="585"/>
      <c r="K182" s="585"/>
      <c r="L182" s="585"/>
      <c r="M182" s="585"/>
      <c r="N182" s="585"/>
      <c r="O182" s="585"/>
      <c r="P182" s="585"/>
      <c r="Q182" s="585"/>
      <c r="R182" s="585"/>
      <c r="S182" s="585"/>
      <c r="T182" s="585"/>
      <c r="U182" s="585"/>
      <c r="V182" s="585"/>
      <c r="W182" s="504"/>
      <c r="X182" s="523"/>
      <c r="Y182" s="517"/>
      <c r="Z182" s="517"/>
      <c r="AA182" s="517"/>
      <c r="AB182" s="517"/>
      <c r="AC182" s="517"/>
      <c r="AD182" s="517"/>
      <c r="AE182" s="517"/>
      <c r="AF182" s="517"/>
      <c r="AG182" s="517"/>
      <c r="AH182" s="517"/>
      <c r="AI182" s="517"/>
      <c r="AJ182" s="517"/>
      <c r="AK182" s="517"/>
      <c r="AL182" s="517"/>
      <c r="AM182" s="517"/>
      <c r="AN182" s="517"/>
    </row>
    <row r="183" ht="11.25" customHeight="1">
      <c r="A183" s="517"/>
      <c r="B183" s="517"/>
      <c r="C183" s="522"/>
      <c r="D183" s="504"/>
      <c r="E183" s="504"/>
      <c r="F183" s="504"/>
      <c r="G183" s="504"/>
      <c r="H183" s="504"/>
      <c r="I183" s="523"/>
      <c r="J183" s="585"/>
      <c r="K183" s="585"/>
      <c r="L183" s="585"/>
      <c r="M183" s="585"/>
      <c r="N183" s="585"/>
      <c r="O183" s="585"/>
      <c r="P183" s="585"/>
      <c r="Q183" s="585"/>
      <c r="R183" s="585"/>
      <c r="S183" s="585"/>
      <c r="T183" s="585"/>
      <c r="U183" s="585"/>
      <c r="V183" s="585"/>
      <c r="W183" s="504"/>
      <c r="X183" s="523"/>
      <c r="Y183" s="517"/>
      <c r="Z183" s="517"/>
      <c r="AA183" s="517"/>
      <c r="AB183" s="517"/>
      <c r="AC183" s="517"/>
      <c r="AD183" s="517"/>
      <c r="AE183" s="517"/>
      <c r="AF183" s="517"/>
      <c r="AG183" s="517"/>
      <c r="AH183" s="517"/>
      <c r="AI183" s="517"/>
      <c r="AJ183" s="517"/>
      <c r="AK183" s="517"/>
      <c r="AL183" s="517"/>
      <c r="AM183" s="517"/>
      <c r="AN183" s="517"/>
    </row>
    <row r="184" ht="11.25" customHeight="1">
      <c r="A184" s="517"/>
      <c r="B184" s="517"/>
      <c r="C184" s="522"/>
      <c r="D184" s="504"/>
      <c r="E184" s="504"/>
      <c r="F184" s="504"/>
      <c r="G184" s="504"/>
      <c r="H184" s="504"/>
      <c r="I184" s="523"/>
      <c r="J184" s="585"/>
      <c r="K184" s="585"/>
      <c r="L184" s="585"/>
      <c r="M184" s="585"/>
      <c r="N184" s="585"/>
      <c r="O184" s="585"/>
      <c r="P184" s="585"/>
      <c r="Q184" s="585"/>
      <c r="R184" s="585"/>
      <c r="S184" s="585"/>
      <c r="T184" s="585"/>
      <c r="U184" s="585"/>
      <c r="V184" s="585"/>
      <c r="W184" s="504"/>
      <c r="X184" s="523"/>
      <c r="Y184" s="517"/>
      <c r="Z184" s="517"/>
      <c r="AA184" s="517"/>
      <c r="AB184" s="517"/>
      <c r="AC184" s="517"/>
      <c r="AD184" s="517"/>
      <c r="AE184" s="517"/>
      <c r="AF184" s="517"/>
      <c r="AG184" s="517"/>
      <c r="AH184" s="517"/>
      <c r="AI184" s="517"/>
      <c r="AJ184" s="517"/>
      <c r="AK184" s="517"/>
      <c r="AL184" s="517"/>
      <c r="AM184" s="517"/>
      <c r="AN184" s="517"/>
    </row>
    <row r="185" ht="11.25" customHeight="1">
      <c r="A185" s="517"/>
      <c r="B185" s="517"/>
      <c r="C185" s="522"/>
      <c r="D185" s="504"/>
      <c r="E185" s="504"/>
      <c r="F185" s="504"/>
      <c r="G185" s="504"/>
      <c r="H185" s="504"/>
      <c r="I185" s="523"/>
      <c r="J185" s="585"/>
      <c r="K185" s="585"/>
      <c r="L185" s="585"/>
      <c r="M185" s="585"/>
      <c r="N185" s="585"/>
      <c r="O185" s="585"/>
      <c r="P185" s="585"/>
      <c r="Q185" s="585"/>
      <c r="R185" s="585"/>
      <c r="S185" s="585"/>
      <c r="T185" s="585"/>
      <c r="U185" s="585"/>
      <c r="V185" s="585"/>
      <c r="W185" s="504"/>
      <c r="X185" s="523"/>
      <c r="Y185" s="517"/>
      <c r="Z185" s="517"/>
      <c r="AA185" s="517"/>
      <c r="AB185" s="517"/>
      <c r="AC185" s="517"/>
      <c r="AD185" s="517"/>
      <c r="AE185" s="517"/>
      <c r="AF185" s="517"/>
      <c r="AG185" s="517"/>
      <c r="AH185" s="517"/>
      <c r="AI185" s="517"/>
      <c r="AJ185" s="517"/>
      <c r="AK185" s="517"/>
      <c r="AL185" s="517"/>
      <c r="AM185" s="517"/>
      <c r="AN185" s="517"/>
    </row>
    <row r="186" ht="11.25" customHeight="1">
      <c r="A186" s="517"/>
      <c r="B186" s="517"/>
      <c r="C186" s="522"/>
      <c r="D186" s="504"/>
      <c r="E186" s="504"/>
      <c r="F186" s="504"/>
      <c r="G186" s="504"/>
      <c r="H186" s="504"/>
      <c r="I186" s="523"/>
      <c r="J186" s="585"/>
      <c r="K186" s="585"/>
      <c r="L186" s="585"/>
      <c r="M186" s="585"/>
      <c r="N186" s="585"/>
      <c r="O186" s="585"/>
      <c r="P186" s="585"/>
      <c r="Q186" s="585"/>
      <c r="R186" s="585"/>
      <c r="S186" s="585"/>
      <c r="T186" s="585"/>
      <c r="U186" s="585"/>
      <c r="V186" s="585"/>
      <c r="W186" s="504"/>
      <c r="X186" s="523"/>
      <c r="Y186" s="517"/>
      <c r="Z186" s="517"/>
      <c r="AA186" s="517"/>
      <c r="AB186" s="517"/>
      <c r="AC186" s="517"/>
      <c r="AD186" s="517"/>
      <c r="AE186" s="517"/>
      <c r="AF186" s="517"/>
      <c r="AG186" s="517"/>
      <c r="AH186" s="517"/>
      <c r="AI186" s="517"/>
      <c r="AJ186" s="517"/>
      <c r="AK186" s="517"/>
      <c r="AL186" s="517"/>
      <c r="AM186" s="517"/>
      <c r="AN186" s="517"/>
    </row>
    <row r="187" ht="11.25" customHeight="1">
      <c r="A187" s="517"/>
      <c r="B187" s="517"/>
      <c r="C187" s="522"/>
      <c r="D187" s="504"/>
      <c r="E187" s="504"/>
      <c r="F187" s="504"/>
      <c r="G187" s="504"/>
      <c r="H187" s="504"/>
      <c r="I187" s="523"/>
      <c r="J187" s="585"/>
      <c r="K187" s="585"/>
      <c r="L187" s="585"/>
      <c r="M187" s="585"/>
      <c r="N187" s="585"/>
      <c r="O187" s="585"/>
      <c r="P187" s="585"/>
      <c r="Q187" s="585"/>
      <c r="R187" s="585"/>
      <c r="S187" s="585"/>
      <c r="T187" s="585"/>
      <c r="U187" s="585"/>
      <c r="V187" s="585"/>
      <c r="W187" s="504"/>
      <c r="X187" s="523"/>
      <c r="Y187" s="517"/>
      <c r="Z187" s="517"/>
      <c r="AA187" s="517"/>
      <c r="AB187" s="517"/>
      <c r="AC187" s="517"/>
      <c r="AD187" s="517"/>
      <c r="AE187" s="517"/>
      <c r="AF187" s="517"/>
      <c r="AG187" s="517"/>
      <c r="AH187" s="517"/>
      <c r="AI187" s="517"/>
      <c r="AJ187" s="517"/>
      <c r="AK187" s="517"/>
      <c r="AL187" s="517"/>
      <c r="AM187" s="517"/>
      <c r="AN187" s="517"/>
    </row>
    <row r="188" ht="11.25" customHeight="1">
      <c r="A188" s="517"/>
      <c r="B188" s="517"/>
      <c r="C188" s="522"/>
      <c r="D188" s="504"/>
      <c r="E188" s="504"/>
      <c r="F188" s="504"/>
      <c r="G188" s="504"/>
      <c r="H188" s="504"/>
      <c r="I188" s="523"/>
      <c r="J188" s="585"/>
      <c r="K188" s="585"/>
      <c r="L188" s="585"/>
      <c r="M188" s="585"/>
      <c r="N188" s="585"/>
      <c r="O188" s="585"/>
      <c r="P188" s="585"/>
      <c r="Q188" s="585"/>
      <c r="R188" s="585"/>
      <c r="S188" s="585"/>
      <c r="T188" s="585"/>
      <c r="U188" s="585"/>
      <c r="V188" s="585"/>
      <c r="W188" s="504"/>
      <c r="X188" s="523"/>
      <c r="Y188" s="517"/>
      <c r="Z188" s="517"/>
      <c r="AA188" s="517"/>
      <c r="AB188" s="517"/>
      <c r="AC188" s="517"/>
      <c r="AD188" s="517"/>
      <c r="AE188" s="517"/>
      <c r="AF188" s="517"/>
      <c r="AG188" s="517"/>
      <c r="AH188" s="517"/>
      <c r="AI188" s="517"/>
      <c r="AJ188" s="517"/>
      <c r="AK188" s="517"/>
      <c r="AL188" s="517"/>
      <c r="AM188" s="517"/>
      <c r="AN188" s="517"/>
    </row>
    <row r="189" ht="11.25" customHeight="1">
      <c r="A189" s="517"/>
      <c r="B189" s="517"/>
      <c r="C189" s="522"/>
      <c r="D189" s="504"/>
      <c r="E189" s="504"/>
      <c r="F189" s="504"/>
      <c r="G189" s="504"/>
      <c r="H189" s="504"/>
      <c r="I189" s="523"/>
      <c r="J189" s="585"/>
      <c r="K189" s="585"/>
      <c r="L189" s="585"/>
      <c r="M189" s="585"/>
      <c r="N189" s="585"/>
      <c r="O189" s="585"/>
      <c r="P189" s="585"/>
      <c r="Q189" s="585"/>
      <c r="R189" s="585"/>
      <c r="S189" s="585"/>
      <c r="T189" s="585"/>
      <c r="U189" s="585"/>
      <c r="V189" s="585"/>
      <c r="W189" s="504"/>
      <c r="X189" s="523"/>
      <c r="Y189" s="517"/>
      <c r="Z189" s="517"/>
      <c r="AA189" s="517"/>
      <c r="AB189" s="517"/>
      <c r="AC189" s="517"/>
      <c r="AD189" s="517"/>
      <c r="AE189" s="517"/>
      <c r="AF189" s="517"/>
      <c r="AG189" s="517"/>
      <c r="AH189" s="517"/>
      <c r="AI189" s="517"/>
      <c r="AJ189" s="517"/>
      <c r="AK189" s="517"/>
      <c r="AL189" s="517"/>
      <c r="AM189" s="517"/>
      <c r="AN189" s="517"/>
    </row>
    <row r="190" ht="11.25" customHeight="1">
      <c r="A190" s="517"/>
      <c r="B190" s="517"/>
      <c r="C190" s="522"/>
      <c r="D190" s="504"/>
      <c r="E190" s="504"/>
      <c r="F190" s="504"/>
      <c r="G190" s="504"/>
      <c r="H190" s="504"/>
      <c r="I190" s="523"/>
      <c r="J190" s="585"/>
      <c r="K190" s="585"/>
      <c r="L190" s="585"/>
      <c r="M190" s="585"/>
      <c r="N190" s="585"/>
      <c r="O190" s="585"/>
      <c r="P190" s="585"/>
      <c r="Q190" s="585"/>
      <c r="R190" s="585"/>
      <c r="S190" s="585"/>
      <c r="T190" s="585"/>
      <c r="U190" s="585"/>
      <c r="V190" s="585"/>
      <c r="W190" s="504"/>
      <c r="X190" s="523"/>
      <c r="Y190" s="517"/>
      <c r="Z190" s="517"/>
      <c r="AA190" s="517"/>
      <c r="AB190" s="517"/>
      <c r="AC190" s="517"/>
      <c r="AD190" s="517"/>
      <c r="AE190" s="517"/>
      <c r="AF190" s="517"/>
      <c r="AG190" s="517"/>
      <c r="AH190" s="517"/>
      <c r="AI190" s="517"/>
      <c r="AJ190" s="517"/>
      <c r="AK190" s="517"/>
      <c r="AL190" s="517"/>
      <c r="AM190" s="517"/>
      <c r="AN190" s="517"/>
    </row>
    <row r="191" ht="11.25" customHeight="1">
      <c r="A191" s="517"/>
      <c r="B191" s="517"/>
      <c r="C191" s="522"/>
      <c r="D191" s="504"/>
      <c r="E191" s="504"/>
      <c r="F191" s="504"/>
      <c r="G191" s="504"/>
      <c r="H191" s="504"/>
      <c r="I191" s="523"/>
      <c r="J191" s="585"/>
      <c r="K191" s="585"/>
      <c r="L191" s="585"/>
      <c r="M191" s="585"/>
      <c r="N191" s="585"/>
      <c r="O191" s="585"/>
      <c r="P191" s="585"/>
      <c r="Q191" s="585"/>
      <c r="R191" s="585"/>
      <c r="S191" s="585"/>
      <c r="T191" s="585"/>
      <c r="U191" s="585"/>
      <c r="V191" s="585"/>
      <c r="W191" s="504"/>
      <c r="X191" s="523"/>
      <c r="Y191" s="517"/>
      <c r="Z191" s="517"/>
      <c r="AA191" s="517"/>
      <c r="AB191" s="517"/>
      <c r="AC191" s="517"/>
      <c r="AD191" s="517"/>
      <c r="AE191" s="517"/>
      <c r="AF191" s="517"/>
      <c r="AG191" s="517"/>
      <c r="AH191" s="517"/>
      <c r="AI191" s="517"/>
      <c r="AJ191" s="517"/>
      <c r="AK191" s="517"/>
      <c r="AL191" s="517"/>
      <c r="AM191" s="517"/>
      <c r="AN191" s="517"/>
    </row>
    <row r="192" ht="11.25" customHeight="1">
      <c r="A192" s="517"/>
      <c r="B192" s="517"/>
      <c r="C192" s="522"/>
      <c r="D192" s="504"/>
      <c r="E192" s="504"/>
      <c r="F192" s="504"/>
      <c r="G192" s="504"/>
      <c r="H192" s="504"/>
      <c r="I192" s="523"/>
      <c r="J192" s="585"/>
      <c r="K192" s="585"/>
      <c r="L192" s="585"/>
      <c r="M192" s="585"/>
      <c r="N192" s="585"/>
      <c r="O192" s="585"/>
      <c r="P192" s="585"/>
      <c r="Q192" s="585"/>
      <c r="R192" s="585"/>
      <c r="S192" s="585"/>
      <c r="T192" s="585"/>
      <c r="U192" s="585"/>
      <c r="V192" s="585"/>
      <c r="W192" s="504"/>
      <c r="X192" s="523"/>
      <c r="Y192" s="517"/>
      <c r="Z192" s="517"/>
      <c r="AA192" s="517"/>
      <c r="AB192" s="517"/>
      <c r="AC192" s="517"/>
      <c r="AD192" s="517"/>
      <c r="AE192" s="517"/>
      <c r="AF192" s="517"/>
      <c r="AG192" s="517"/>
      <c r="AH192" s="517"/>
      <c r="AI192" s="517"/>
      <c r="AJ192" s="517"/>
      <c r="AK192" s="517"/>
      <c r="AL192" s="517"/>
      <c r="AM192" s="517"/>
      <c r="AN192" s="517"/>
    </row>
    <row r="193" ht="11.25" customHeight="1">
      <c r="A193" s="517"/>
      <c r="B193" s="517"/>
      <c r="C193" s="522"/>
      <c r="D193" s="504"/>
      <c r="E193" s="504"/>
      <c r="F193" s="504"/>
      <c r="G193" s="504"/>
      <c r="H193" s="504"/>
      <c r="I193" s="523"/>
      <c r="J193" s="585"/>
      <c r="K193" s="585"/>
      <c r="L193" s="585"/>
      <c r="M193" s="585"/>
      <c r="N193" s="585"/>
      <c r="O193" s="585"/>
      <c r="P193" s="585"/>
      <c r="Q193" s="585"/>
      <c r="R193" s="585"/>
      <c r="S193" s="585"/>
      <c r="T193" s="585"/>
      <c r="U193" s="585"/>
      <c r="V193" s="585"/>
      <c r="W193" s="504"/>
      <c r="X193" s="523"/>
      <c r="Y193" s="517"/>
      <c r="Z193" s="517"/>
      <c r="AA193" s="517"/>
      <c r="AB193" s="517"/>
      <c r="AC193" s="517"/>
      <c r="AD193" s="517"/>
      <c r="AE193" s="517"/>
      <c r="AF193" s="517"/>
      <c r="AG193" s="517"/>
      <c r="AH193" s="517"/>
      <c r="AI193" s="517"/>
      <c r="AJ193" s="517"/>
      <c r="AK193" s="517"/>
      <c r="AL193" s="517"/>
      <c r="AM193" s="517"/>
      <c r="AN193" s="517"/>
    </row>
    <row r="194" ht="11.25" customHeight="1">
      <c r="A194" s="517"/>
      <c r="B194" s="517"/>
      <c r="C194" s="522"/>
      <c r="D194" s="504"/>
      <c r="E194" s="504"/>
      <c r="F194" s="504"/>
      <c r="G194" s="504"/>
      <c r="H194" s="504"/>
      <c r="I194" s="523"/>
      <c r="J194" s="585"/>
      <c r="K194" s="585"/>
      <c r="L194" s="585"/>
      <c r="M194" s="585"/>
      <c r="N194" s="585"/>
      <c r="O194" s="585"/>
      <c r="P194" s="585"/>
      <c r="Q194" s="585"/>
      <c r="R194" s="585"/>
      <c r="S194" s="585"/>
      <c r="T194" s="585"/>
      <c r="U194" s="585"/>
      <c r="V194" s="585"/>
      <c r="W194" s="504"/>
      <c r="X194" s="523"/>
      <c r="Y194" s="517"/>
      <c r="Z194" s="517"/>
      <c r="AA194" s="517"/>
      <c r="AB194" s="517"/>
      <c r="AC194" s="517"/>
      <c r="AD194" s="517"/>
      <c r="AE194" s="517"/>
      <c r="AF194" s="517"/>
      <c r="AG194" s="517"/>
      <c r="AH194" s="517"/>
      <c r="AI194" s="517"/>
      <c r="AJ194" s="517"/>
      <c r="AK194" s="517"/>
      <c r="AL194" s="517"/>
      <c r="AM194" s="517"/>
      <c r="AN194" s="517"/>
    </row>
    <row r="195" ht="11.25" customHeight="1">
      <c r="A195" s="517"/>
      <c r="B195" s="517"/>
      <c r="C195" s="522"/>
      <c r="D195" s="504"/>
      <c r="E195" s="504"/>
      <c r="F195" s="504"/>
      <c r="G195" s="504"/>
      <c r="H195" s="504"/>
      <c r="I195" s="523"/>
      <c r="J195" s="585"/>
      <c r="K195" s="585"/>
      <c r="L195" s="585"/>
      <c r="M195" s="585"/>
      <c r="N195" s="585"/>
      <c r="O195" s="585"/>
      <c r="P195" s="585"/>
      <c r="Q195" s="585"/>
      <c r="R195" s="585"/>
      <c r="S195" s="585"/>
      <c r="T195" s="585"/>
      <c r="U195" s="585"/>
      <c r="V195" s="585"/>
      <c r="W195" s="504"/>
      <c r="X195" s="523"/>
      <c r="Y195" s="517"/>
      <c r="Z195" s="517"/>
      <c r="AA195" s="517"/>
      <c r="AB195" s="517"/>
      <c r="AC195" s="517"/>
      <c r="AD195" s="517"/>
      <c r="AE195" s="517"/>
      <c r="AF195" s="517"/>
      <c r="AG195" s="517"/>
      <c r="AH195" s="517"/>
      <c r="AI195" s="517"/>
      <c r="AJ195" s="517"/>
      <c r="AK195" s="517"/>
      <c r="AL195" s="517"/>
      <c r="AM195" s="517"/>
      <c r="AN195" s="517"/>
    </row>
    <row r="196" ht="11.25" customHeight="1">
      <c r="A196" s="517"/>
      <c r="B196" s="517"/>
      <c r="C196" s="522"/>
      <c r="D196" s="504"/>
      <c r="E196" s="504"/>
      <c r="F196" s="504"/>
      <c r="G196" s="504"/>
      <c r="H196" s="504"/>
      <c r="I196" s="523"/>
      <c r="J196" s="585"/>
      <c r="K196" s="585"/>
      <c r="L196" s="585"/>
      <c r="M196" s="585"/>
      <c r="N196" s="585"/>
      <c r="O196" s="585"/>
      <c r="P196" s="585"/>
      <c r="Q196" s="585"/>
      <c r="R196" s="585"/>
      <c r="S196" s="585"/>
      <c r="T196" s="585"/>
      <c r="U196" s="585"/>
      <c r="V196" s="585"/>
      <c r="W196" s="504"/>
      <c r="X196" s="523"/>
      <c r="Y196" s="517"/>
      <c r="Z196" s="517"/>
      <c r="AA196" s="517"/>
      <c r="AB196" s="517"/>
      <c r="AC196" s="517"/>
      <c r="AD196" s="517"/>
      <c r="AE196" s="517"/>
      <c r="AF196" s="517"/>
      <c r="AG196" s="517"/>
      <c r="AH196" s="517"/>
      <c r="AI196" s="517"/>
      <c r="AJ196" s="517"/>
      <c r="AK196" s="517"/>
      <c r="AL196" s="517"/>
      <c r="AM196" s="517"/>
      <c r="AN196" s="517"/>
    </row>
    <row r="197" ht="11.25" customHeight="1">
      <c r="A197" s="517"/>
      <c r="B197" s="517"/>
      <c r="C197" s="522"/>
      <c r="D197" s="504"/>
      <c r="E197" s="504"/>
      <c r="F197" s="504"/>
      <c r="G197" s="504"/>
      <c r="H197" s="504"/>
      <c r="I197" s="523"/>
      <c r="J197" s="585"/>
      <c r="K197" s="585"/>
      <c r="L197" s="585"/>
      <c r="M197" s="585"/>
      <c r="N197" s="585"/>
      <c r="O197" s="585"/>
      <c r="P197" s="585"/>
      <c r="Q197" s="585"/>
      <c r="R197" s="585"/>
      <c r="S197" s="585"/>
      <c r="T197" s="585"/>
      <c r="U197" s="585"/>
      <c r="V197" s="585"/>
      <c r="W197" s="504"/>
      <c r="X197" s="523"/>
      <c r="Y197" s="517"/>
      <c r="Z197" s="517"/>
      <c r="AA197" s="517"/>
      <c r="AB197" s="517"/>
      <c r="AC197" s="517"/>
      <c r="AD197" s="517"/>
      <c r="AE197" s="517"/>
      <c r="AF197" s="517"/>
      <c r="AG197" s="517"/>
      <c r="AH197" s="517"/>
      <c r="AI197" s="517"/>
      <c r="AJ197" s="517"/>
      <c r="AK197" s="517"/>
      <c r="AL197" s="517"/>
      <c r="AM197" s="517"/>
      <c r="AN197" s="517"/>
    </row>
    <row r="198" ht="11.25" customHeight="1">
      <c r="A198" s="517"/>
      <c r="B198" s="517"/>
      <c r="C198" s="522"/>
      <c r="D198" s="504"/>
      <c r="E198" s="504"/>
      <c r="F198" s="504"/>
      <c r="G198" s="504"/>
      <c r="H198" s="504"/>
      <c r="I198" s="523"/>
      <c r="J198" s="585"/>
      <c r="K198" s="585"/>
      <c r="L198" s="585"/>
      <c r="M198" s="585"/>
      <c r="N198" s="585"/>
      <c r="O198" s="585"/>
      <c r="P198" s="585"/>
      <c r="Q198" s="585"/>
      <c r="R198" s="585"/>
      <c r="S198" s="585"/>
      <c r="T198" s="585"/>
      <c r="U198" s="585"/>
      <c r="V198" s="585"/>
      <c r="W198" s="504"/>
      <c r="X198" s="523"/>
      <c r="Y198" s="517"/>
      <c r="Z198" s="517"/>
      <c r="AA198" s="517"/>
      <c r="AB198" s="517"/>
      <c r="AC198" s="517"/>
      <c r="AD198" s="517"/>
      <c r="AE198" s="517"/>
      <c r="AF198" s="517"/>
      <c r="AG198" s="517"/>
      <c r="AH198" s="517"/>
      <c r="AI198" s="517"/>
      <c r="AJ198" s="517"/>
      <c r="AK198" s="517"/>
      <c r="AL198" s="517"/>
      <c r="AM198" s="517"/>
      <c r="AN198" s="517"/>
    </row>
    <row r="199" ht="11.25" customHeight="1">
      <c r="A199" s="517"/>
      <c r="B199" s="517"/>
      <c r="C199" s="522"/>
      <c r="D199" s="504"/>
      <c r="E199" s="504"/>
      <c r="F199" s="504"/>
      <c r="G199" s="504"/>
      <c r="H199" s="504"/>
      <c r="I199" s="523"/>
      <c r="J199" s="585"/>
      <c r="K199" s="585"/>
      <c r="L199" s="585"/>
      <c r="M199" s="585"/>
      <c r="N199" s="585"/>
      <c r="O199" s="585"/>
      <c r="P199" s="585"/>
      <c r="Q199" s="585"/>
      <c r="R199" s="585"/>
      <c r="S199" s="585"/>
      <c r="T199" s="585"/>
      <c r="U199" s="585"/>
      <c r="V199" s="585"/>
      <c r="W199" s="504"/>
      <c r="X199" s="523"/>
      <c r="Y199" s="517"/>
      <c r="Z199" s="517"/>
      <c r="AA199" s="517"/>
      <c r="AB199" s="517"/>
      <c r="AC199" s="517"/>
      <c r="AD199" s="517"/>
      <c r="AE199" s="517"/>
      <c r="AF199" s="517"/>
      <c r="AG199" s="517"/>
      <c r="AH199" s="517"/>
      <c r="AI199" s="517"/>
      <c r="AJ199" s="517"/>
      <c r="AK199" s="517"/>
      <c r="AL199" s="517"/>
      <c r="AM199" s="517"/>
      <c r="AN199" s="517"/>
    </row>
    <row r="200" ht="11.25" customHeight="1">
      <c r="A200" s="517"/>
      <c r="B200" s="517"/>
      <c r="C200" s="522"/>
      <c r="D200" s="504"/>
      <c r="E200" s="504"/>
      <c r="F200" s="504"/>
      <c r="G200" s="504"/>
      <c r="H200" s="504"/>
      <c r="I200" s="523"/>
      <c r="J200" s="585"/>
      <c r="K200" s="585"/>
      <c r="L200" s="585"/>
      <c r="M200" s="585"/>
      <c r="N200" s="585"/>
      <c r="O200" s="585"/>
      <c r="P200" s="585"/>
      <c r="Q200" s="585"/>
      <c r="R200" s="585"/>
      <c r="S200" s="585"/>
      <c r="T200" s="585"/>
      <c r="U200" s="585"/>
      <c r="V200" s="585"/>
      <c r="W200" s="504"/>
      <c r="X200" s="523"/>
      <c r="Y200" s="517"/>
      <c r="Z200" s="517"/>
      <c r="AA200" s="517"/>
      <c r="AB200" s="517"/>
      <c r="AC200" s="517"/>
      <c r="AD200" s="517"/>
      <c r="AE200" s="517"/>
      <c r="AF200" s="517"/>
      <c r="AG200" s="517"/>
      <c r="AH200" s="517"/>
      <c r="AI200" s="517"/>
      <c r="AJ200" s="517"/>
      <c r="AK200" s="517"/>
      <c r="AL200" s="517"/>
      <c r="AM200" s="517"/>
      <c r="AN200" s="517"/>
    </row>
    <row r="201" ht="11.25" customHeight="1">
      <c r="A201" s="517"/>
      <c r="B201" s="517"/>
      <c r="C201" s="522"/>
      <c r="D201" s="504"/>
      <c r="E201" s="504"/>
      <c r="F201" s="504"/>
      <c r="G201" s="504"/>
      <c r="H201" s="504"/>
      <c r="I201" s="523"/>
      <c r="J201" s="585"/>
      <c r="K201" s="585"/>
      <c r="L201" s="585"/>
      <c r="M201" s="585"/>
      <c r="N201" s="585"/>
      <c r="O201" s="585"/>
      <c r="P201" s="585"/>
      <c r="Q201" s="585"/>
      <c r="R201" s="585"/>
      <c r="S201" s="585"/>
      <c r="T201" s="585"/>
      <c r="U201" s="585"/>
      <c r="V201" s="585"/>
      <c r="W201" s="504"/>
      <c r="X201" s="523"/>
      <c r="Y201" s="517"/>
      <c r="Z201" s="517"/>
      <c r="AA201" s="517"/>
      <c r="AB201" s="517"/>
      <c r="AC201" s="517"/>
      <c r="AD201" s="517"/>
      <c r="AE201" s="517"/>
      <c r="AF201" s="517"/>
      <c r="AG201" s="517"/>
      <c r="AH201" s="517"/>
      <c r="AI201" s="517"/>
      <c r="AJ201" s="517"/>
      <c r="AK201" s="517"/>
      <c r="AL201" s="517"/>
      <c r="AM201" s="517"/>
      <c r="AN201" s="517"/>
    </row>
    <row r="202" ht="11.25" customHeight="1">
      <c r="A202" s="517"/>
      <c r="B202" s="517"/>
      <c r="C202" s="522"/>
      <c r="D202" s="504"/>
      <c r="E202" s="504"/>
      <c r="F202" s="504"/>
      <c r="G202" s="504"/>
      <c r="H202" s="504"/>
      <c r="I202" s="523"/>
      <c r="J202" s="585"/>
      <c r="K202" s="585"/>
      <c r="L202" s="585"/>
      <c r="M202" s="585"/>
      <c r="N202" s="585"/>
      <c r="O202" s="585"/>
      <c r="P202" s="585"/>
      <c r="Q202" s="585"/>
      <c r="R202" s="585"/>
      <c r="S202" s="585"/>
      <c r="T202" s="585"/>
      <c r="U202" s="585"/>
      <c r="V202" s="585"/>
      <c r="W202" s="504"/>
      <c r="X202" s="523"/>
      <c r="Y202" s="517"/>
      <c r="Z202" s="517"/>
      <c r="AA202" s="517"/>
      <c r="AB202" s="517"/>
      <c r="AC202" s="517"/>
      <c r="AD202" s="517"/>
      <c r="AE202" s="517"/>
      <c r="AF202" s="517"/>
      <c r="AG202" s="517"/>
      <c r="AH202" s="517"/>
      <c r="AI202" s="517"/>
      <c r="AJ202" s="517"/>
      <c r="AK202" s="517"/>
      <c r="AL202" s="517"/>
      <c r="AM202" s="517"/>
      <c r="AN202" s="517"/>
    </row>
    <row r="203" ht="11.25" customHeight="1">
      <c r="A203" s="517"/>
      <c r="B203" s="517"/>
      <c r="C203" s="522"/>
      <c r="D203" s="504"/>
      <c r="E203" s="504"/>
      <c r="F203" s="504"/>
      <c r="G203" s="504"/>
      <c r="H203" s="504"/>
      <c r="I203" s="523"/>
      <c r="J203" s="585"/>
      <c r="K203" s="585"/>
      <c r="L203" s="585"/>
      <c r="M203" s="585"/>
      <c r="N203" s="585"/>
      <c r="O203" s="585"/>
      <c r="P203" s="585"/>
      <c r="Q203" s="585"/>
      <c r="R203" s="585"/>
      <c r="S203" s="585"/>
      <c r="T203" s="585"/>
      <c r="U203" s="585"/>
      <c r="V203" s="585"/>
      <c r="W203" s="504"/>
      <c r="X203" s="523"/>
      <c r="Y203" s="517"/>
      <c r="Z203" s="517"/>
      <c r="AA203" s="517"/>
      <c r="AB203" s="517"/>
      <c r="AC203" s="517"/>
      <c r="AD203" s="517"/>
      <c r="AE203" s="517"/>
      <c r="AF203" s="517"/>
      <c r="AG203" s="517"/>
      <c r="AH203" s="517"/>
      <c r="AI203" s="517"/>
      <c r="AJ203" s="517"/>
      <c r="AK203" s="517"/>
      <c r="AL203" s="517"/>
      <c r="AM203" s="517"/>
      <c r="AN203" s="517"/>
    </row>
    <row r="204" ht="11.25" customHeight="1">
      <c r="A204" s="517"/>
      <c r="B204" s="517"/>
      <c r="C204" s="522"/>
      <c r="D204" s="504"/>
      <c r="E204" s="504"/>
      <c r="F204" s="504"/>
      <c r="G204" s="504"/>
      <c r="H204" s="504"/>
      <c r="I204" s="523"/>
      <c r="J204" s="585"/>
      <c r="K204" s="585"/>
      <c r="L204" s="585"/>
      <c r="M204" s="585"/>
      <c r="N204" s="585"/>
      <c r="O204" s="585"/>
      <c r="P204" s="585"/>
      <c r="Q204" s="585"/>
      <c r="R204" s="585"/>
      <c r="S204" s="585"/>
      <c r="T204" s="585"/>
      <c r="U204" s="585"/>
      <c r="V204" s="585"/>
      <c r="W204" s="504"/>
      <c r="X204" s="523"/>
      <c r="Y204" s="517"/>
      <c r="Z204" s="517"/>
      <c r="AA204" s="517"/>
      <c r="AB204" s="517"/>
      <c r="AC204" s="517"/>
      <c r="AD204" s="517"/>
      <c r="AE204" s="517"/>
      <c r="AF204" s="517"/>
      <c r="AG204" s="517"/>
      <c r="AH204" s="517"/>
      <c r="AI204" s="517"/>
      <c r="AJ204" s="517"/>
      <c r="AK204" s="517"/>
      <c r="AL204" s="517"/>
      <c r="AM204" s="517"/>
      <c r="AN204" s="517"/>
    </row>
    <row r="205" ht="11.25" customHeight="1">
      <c r="A205" s="517"/>
      <c r="B205" s="517"/>
      <c r="C205" s="522"/>
      <c r="D205" s="504"/>
      <c r="E205" s="504"/>
      <c r="F205" s="504"/>
      <c r="G205" s="504"/>
      <c r="H205" s="504"/>
      <c r="I205" s="523"/>
      <c r="J205" s="585"/>
      <c r="K205" s="585"/>
      <c r="L205" s="585"/>
      <c r="M205" s="585"/>
      <c r="N205" s="585"/>
      <c r="O205" s="585"/>
      <c r="P205" s="585"/>
      <c r="Q205" s="585"/>
      <c r="R205" s="585"/>
      <c r="S205" s="585"/>
      <c r="T205" s="585"/>
      <c r="U205" s="585"/>
      <c r="V205" s="585"/>
      <c r="W205" s="504"/>
      <c r="X205" s="523"/>
      <c r="Y205" s="517"/>
      <c r="Z205" s="517"/>
      <c r="AA205" s="517"/>
      <c r="AB205" s="517"/>
      <c r="AC205" s="517"/>
      <c r="AD205" s="517"/>
      <c r="AE205" s="517"/>
      <c r="AF205" s="517"/>
      <c r="AG205" s="517"/>
      <c r="AH205" s="517"/>
      <c r="AI205" s="517"/>
      <c r="AJ205" s="517"/>
      <c r="AK205" s="517"/>
      <c r="AL205" s="517"/>
      <c r="AM205" s="517"/>
      <c r="AN205" s="517"/>
    </row>
    <row r="206" ht="11.25" customHeight="1">
      <c r="A206" s="517"/>
      <c r="B206" s="517"/>
      <c r="C206" s="522"/>
      <c r="D206" s="504"/>
      <c r="E206" s="504"/>
      <c r="F206" s="504"/>
      <c r="G206" s="504"/>
      <c r="H206" s="504"/>
      <c r="I206" s="523"/>
      <c r="J206" s="585"/>
      <c r="K206" s="585"/>
      <c r="L206" s="585"/>
      <c r="M206" s="585"/>
      <c r="N206" s="585"/>
      <c r="O206" s="585"/>
      <c r="P206" s="585"/>
      <c r="Q206" s="585"/>
      <c r="R206" s="585"/>
      <c r="S206" s="585"/>
      <c r="T206" s="585"/>
      <c r="U206" s="585"/>
      <c r="V206" s="585"/>
      <c r="W206" s="504"/>
      <c r="X206" s="523"/>
      <c r="Y206" s="517"/>
      <c r="Z206" s="517"/>
      <c r="AA206" s="517"/>
      <c r="AB206" s="517"/>
      <c r="AC206" s="517"/>
      <c r="AD206" s="517"/>
      <c r="AE206" s="517"/>
      <c r="AF206" s="517"/>
      <c r="AG206" s="517"/>
      <c r="AH206" s="517"/>
      <c r="AI206" s="517"/>
      <c r="AJ206" s="517"/>
      <c r="AK206" s="517"/>
      <c r="AL206" s="517"/>
      <c r="AM206" s="517"/>
      <c r="AN206" s="517"/>
    </row>
    <row r="207" ht="11.25" customHeight="1">
      <c r="A207" s="517"/>
      <c r="B207" s="517"/>
      <c r="C207" s="522"/>
      <c r="D207" s="504"/>
      <c r="E207" s="504"/>
      <c r="F207" s="504"/>
      <c r="G207" s="504"/>
      <c r="H207" s="504"/>
      <c r="I207" s="523"/>
      <c r="J207" s="585"/>
      <c r="K207" s="585"/>
      <c r="L207" s="585"/>
      <c r="M207" s="585"/>
      <c r="N207" s="585"/>
      <c r="O207" s="585"/>
      <c r="P207" s="585"/>
      <c r="Q207" s="585"/>
      <c r="R207" s="585"/>
      <c r="S207" s="585"/>
      <c r="T207" s="585"/>
      <c r="U207" s="585"/>
      <c r="V207" s="585"/>
      <c r="W207" s="504"/>
      <c r="X207" s="523"/>
      <c r="Y207" s="517"/>
      <c r="Z207" s="517"/>
      <c r="AA207" s="517"/>
      <c r="AB207" s="517"/>
      <c r="AC207" s="517"/>
      <c r="AD207" s="517"/>
      <c r="AE207" s="517"/>
      <c r="AF207" s="517"/>
      <c r="AG207" s="517"/>
      <c r="AH207" s="517"/>
      <c r="AI207" s="517"/>
      <c r="AJ207" s="517"/>
      <c r="AK207" s="517"/>
      <c r="AL207" s="517"/>
      <c r="AM207" s="517"/>
      <c r="AN207" s="517"/>
    </row>
    <row r="208" ht="11.25" customHeight="1">
      <c r="A208" s="517"/>
      <c r="B208" s="517"/>
      <c r="C208" s="522"/>
      <c r="D208" s="504"/>
      <c r="E208" s="504"/>
      <c r="F208" s="504"/>
      <c r="G208" s="504"/>
      <c r="H208" s="504"/>
      <c r="I208" s="523"/>
      <c r="J208" s="585"/>
      <c r="K208" s="585"/>
      <c r="L208" s="585"/>
      <c r="M208" s="585"/>
      <c r="N208" s="585"/>
      <c r="O208" s="585"/>
      <c r="P208" s="585"/>
      <c r="Q208" s="585"/>
      <c r="R208" s="585"/>
      <c r="S208" s="585"/>
      <c r="T208" s="585"/>
      <c r="U208" s="585"/>
      <c r="V208" s="585"/>
      <c r="W208" s="504"/>
      <c r="X208" s="523"/>
      <c r="Y208" s="517"/>
      <c r="Z208" s="517"/>
      <c r="AA208" s="517"/>
      <c r="AB208" s="517"/>
      <c r="AC208" s="517"/>
      <c r="AD208" s="517"/>
      <c r="AE208" s="517"/>
      <c r="AF208" s="517"/>
      <c r="AG208" s="517"/>
      <c r="AH208" s="517"/>
      <c r="AI208" s="517"/>
      <c r="AJ208" s="517"/>
      <c r="AK208" s="517"/>
      <c r="AL208" s="517"/>
      <c r="AM208" s="517"/>
      <c r="AN208" s="517"/>
    </row>
    <row r="209" ht="11.25" customHeight="1">
      <c r="A209" s="517"/>
      <c r="B209" s="517"/>
      <c r="C209" s="522"/>
      <c r="D209" s="504"/>
      <c r="E209" s="504"/>
      <c r="F209" s="504"/>
      <c r="G209" s="504"/>
      <c r="H209" s="504"/>
      <c r="I209" s="523"/>
      <c r="J209" s="585"/>
      <c r="K209" s="585"/>
      <c r="L209" s="585"/>
      <c r="M209" s="585"/>
      <c r="N209" s="585"/>
      <c r="O209" s="585"/>
      <c r="P209" s="585"/>
      <c r="Q209" s="585"/>
      <c r="R209" s="585"/>
      <c r="S209" s="585"/>
      <c r="T209" s="585"/>
      <c r="U209" s="585"/>
      <c r="V209" s="585"/>
      <c r="W209" s="504"/>
      <c r="X209" s="523"/>
      <c r="Y209" s="517"/>
      <c r="Z209" s="517"/>
      <c r="AA209" s="517"/>
      <c r="AB209" s="517"/>
      <c r="AC209" s="517"/>
      <c r="AD209" s="517"/>
      <c r="AE209" s="517"/>
      <c r="AF209" s="517"/>
      <c r="AG209" s="517"/>
      <c r="AH209" s="517"/>
      <c r="AI209" s="517"/>
      <c r="AJ209" s="517"/>
      <c r="AK209" s="517"/>
      <c r="AL209" s="517"/>
      <c r="AM209" s="517"/>
      <c r="AN209" s="517"/>
    </row>
    <row r="210" ht="11.25" customHeight="1">
      <c r="A210" s="517"/>
      <c r="B210" s="517"/>
      <c r="C210" s="522"/>
      <c r="D210" s="504"/>
      <c r="E210" s="504"/>
      <c r="F210" s="504"/>
      <c r="G210" s="504"/>
      <c r="H210" s="504"/>
      <c r="I210" s="523"/>
      <c r="J210" s="585"/>
      <c r="K210" s="585"/>
      <c r="L210" s="585"/>
      <c r="M210" s="585"/>
      <c r="N210" s="585"/>
      <c r="O210" s="585"/>
      <c r="P210" s="585"/>
      <c r="Q210" s="585"/>
      <c r="R210" s="585"/>
      <c r="S210" s="585"/>
      <c r="T210" s="585"/>
      <c r="U210" s="585"/>
      <c r="V210" s="585"/>
      <c r="W210" s="504"/>
      <c r="X210" s="523"/>
      <c r="Y210" s="517"/>
      <c r="Z210" s="517"/>
      <c r="AA210" s="517"/>
      <c r="AB210" s="517"/>
      <c r="AC210" s="517"/>
      <c r="AD210" s="517"/>
      <c r="AE210" s="517"/>
      <c r="AF210" s="517"/>
      <c r="AG210" s="517"/>
      <c r="AH210" s="517"/>
      <c r="AI210" s="517"/>
      <c r="AJ210" s="517"/>
      <c r="AK210" s="517"/>
      <c r="AL210" s="517"/>
      <c r="AM210" s="517"/>
      <c r="AN210" s="517"/>
    </row>
    <row r="211" ht="11.25" customHeight="1">
      <c r="A211" s="517"/>
      <c r="B211" s="517"/>
      <c r="C211" s="522"/>
      <c r="D211" s="504"/>
      <c r="E211" s="504"/>
      <c r="F211" s="504"/>
      <c r="G211" s="504"/>
      <c r="H211" s="504"/>
      <c r="I211" s="523"/>
      <c r="J211" s="585"/>
      <c r="K211" s="585"/>
      <c r="L211" s="585"/>
      <c r="M211" s="585"/>
      <c r="N211" s="585"/>
      <c r="O211" s="585"/>
      <c r="P211" s="585"/>
      <c r="Q211" s="585"/>
      <c r="R211" s="585"/>
      <c r="S211" s="585"/>
      <c r="T211" s="585"/>
      <c r="U211" s="585"/>
      <c r="V211" s="585"/>
      <c r="W211" s="504"/>
      <c r="X211" s="523"/>
      <c r="Y211" s="517"/>
      <c r="Z211" s="517"/>
      <c r="AA211" s="517"/>
      <c r="AB211" s="517"/>
      <c r="AC211" s="517"/>
      <c r="AD211" s="517"/>
      <c r="AE211" s="517"/>
      <c r="AF211" s="517"/>
      <c r="AG211" s="517"/>
      <c r="AH211" s="517"/>
      <c r="AI211" s="517"/>
      <c r="AJ211" s="517"/>
      <c r="AK211" s="517"/>
      <c r="AL211" s="517"/>
      <c r="AM211" s="517"/>
      <c r="AN211" s="517"/>
    </row>
    <row r="212" ht="11.25" customHeight="1">
      <c r="A212" s="517"/>
      <c r="B212" s="517"/>
      <c r="C212" s="522"/>
      <c r="D212" s="504"/>
      <c r="E212" s="504"/>
      <c r="F212" s="504"/>
      <c r="G212" s="504"/>
      <c r="H212" s="504"/>
      <c r="I212" s="523"/>
      <c r="J212" s="585"/>
      <c r="K212" s="585"/>
      <c r="L212" s="585"/>
      <c r="M212" s="585"/>
      <c r="N212" s="585"/>
      <c r="O212" s="585"/>
      <c r="P212" s="585"/>
      <c r="Q212" s="585"/>
      <c r="R212" s="585"/>
      <c r="S212" s="585"/>
      <c r="T212" s="585"/>
      <c r="U212" s="585"/>
      <c r="V212" s="585"/>
      <c r="W212" s="504"/>
      <c r="X212" s="523"/>
      <c r="Y212" s="517"/>
      <c r="Z212" s="517"/>
      <c r="AA212" s="517"/>
      <c r="AB212" s="517"/>
      <c r="AC212" s="517"/>
      <c r="AD212" s="517"/>
      <c r="AE212" s="517"/>
      <c r="AF212" s="517"/>
      <c r="AG212" s="517"/>
      <c r="AH212" s="517"/>
      <c r="AI212" s="517"/>
      <c r="AJ212" s="517"/>
      <c r="AK212" s="517"/>
      <c r="AL212" s="517"/>
      <c r="AM212" s="517"/>
      <c r="AN212" s="517"/>
    </row>
    <row r="213" ht="11.25" customHeight="1">
      <c r="A213" s="517"/>
      <c r="B213" s="517"/>
      <c r="C213" s="522"/>
      <c r="D213" s="504"/>
      <c r="E213" s="504"/>
      <c r="F213" s="504"/>
      <c r="G213" s="504"/>
      <c r="H213" s="504"/>
      <c r="I213" s="523"/>
      <c r="J213" s="585"/>
      <c r="K213" s="585"/>
      <c r="L213" s="585"/>
      <c r="M213" s="585"/>
      <c r="N213" s="585"/>
      <c r="O213" s="585"/>
      <c r="P213" s="585"/>
      <c r="Q213" s="585"/>
      <c r="R213" s="585"/>
      <c r="S213" s="585"/>
      <c r="T213" s="585"/>
      <c r="U213" s="585"/>
      <c r="V213" s="585"/>
      <c r="W213" s="504"/>
      <c r="X213" s="523"/>
      <c r="Y213" s="517"/>
      <c r="Z213" s="517"/>
      <c r="AA213" s="517"/>
      <c r="AB213" s="517"/>
      <c r="AC213" s="517"/>
      <c r="AD213" s="517"/>
      <c r="AE213" s="517"/>
      <c r="AF213" s="517"/>
      <c r="AG213" s="517"/>
      <c r="AH213" s="517"/>
      <c r="AI213" s="517"/>
      <c r="AJ213" s="517"/>
      <c r="AK213" s="517"/>
      <c r="AL213" s="517"/>
      <c r="AM213" s="517"/>
      <c r="AN213" s="517"/>
    </row>
    <row r="214" ht="11.25" customHeight="1">
      <c r="A214" s="517"/>
      <c r="B214" s="517"/>
      <c r="C214" s="522"/>
      <c r="D214" s="504"/>
      <c r="E214" s="504"/>
      <c r="F214" s="504"/>
      <c r="G214" s="504"/>
      <c r="H214" s="504"/>
      <c r="I214" s="523"/>
      <c r="J214" s="585"/>
      <c r="K214" s="585"/>
      <c r="L214" s="585"/>
      <c r="M214" s="585"/>
      <c r="N214" s="585"/>
      <c r="O214" s="585"/>
      <c r="P214" s="585"/>
      <c r="Q214" s="585"/>
      <c r="R214" s="585"/>
      <c r="S214" s="585"/>
      <c r="T214" s="585"/>
      <c r="U214" s="585"/>
      <c r="V214" s="585"/>
      <c r="W214" s="504"/>
      <c r="X214" s="523"/>
      <c r="Y214" s="517"/>
      <c r="Z214" s="517"/>
      <c r="AA214" s="517"/>
      <c r="AB214" s="517"/>
      <c r="AC214" s="517"/>
      <c r="AD214" s="517"/>
      <c r="AE214" s="517"/>
      <c r="AF214" s="517"/>
      <c r="AG214" s="517"/>
      <c r="AH214" s="517"/>
      <c r="AI214" s="517"/>
      <c r="AJ214" s="517"/>
      <c r="AK214" s="517"/>
      <c r="AL214" s="517"/>
      <c r="AM214" s="517"/>
      <c r="AN214" s="517"/>
    </row>
    <row r="215" ht="11.25" customHeight="1">
      <c r="A215" s="517"/>
      <c r="B215" s="517"/>
      <c r="C215" s="522"/>
      <c r="D215" s="504"/>
      <c r="E215" s="504"/>
      <c r="F215" s="504"/>
      <c r="G215" s="504"/>
      <c r="H215" s="504"/>
      <c r="I215" s="523"/>
      <c r="J215" s="585"/>
      <c r="K215" s="585"/>
      <c r="L215" s="585"/>
      <c r="M215" s="585"/>
      <c r="N215" s="585"/>
      <c r="O215" s="585"/>
      <c r="P215" s="585"/>
      <c r="Q215" s="585"/>
      <c r="R215" s="585"/>
      <c r="S215" s="585"/>
      <c r="T215" s="585"/>
      <c r="U215" s="585"/>
      <c r="V215" s="585"/>
      <c r="W215" s="504"/>
      <c r="X215" s="523"/>
      <c r="Y215" s="517"/>
      <c r="Z215" s="517"/>
      <c r="AA215" s="517"/>
      <c r="AB215" s="517"/>
      <c r="AC215" s="517"/>
      <c r="AD215" s="517"/>
      <c r="AE215" s="517"/>
      <c r="AF215" s="517"/>
      <c r="AG215" s="517"/>
      <c r="AH215" s="517"/>
      <c r="AI215" s="517"/>
      <c r="AJ215" s="517"/>
      <c r="AK215" s="517"/>
      <c r="AL215" s="517"/>
      <c r="AM215" s="517"/>
      <c r="AN215" s="517"/>
    </row>
    <row r="216" ht="11.25" customHeight="1">
      <c r="A216" s="517"/>
      <c r="B216" s="517"/>
      <c r="C216" s="522"/>
      <c r="D216" s="504"/>
      <c r="E216" s="504"/>
      <c r="F216" s="504"/>
      <c r="G216" s="504"/>
      <c r="H216" s="504"/>
      <c r="I216" s="523"/>
      <c r="J216" s="585"/>
      <c r="K216" s="585"/>
      <c r="L216" s="585"/>
      <c r="M216" s="585"/>
      <c r="N216" s="585"/>
      <c r="O216" s="585"/>
      <c r="P216" s="585"/>
      <c r="Q216" s="585"/>
      <c r="R216" s="585"/>
      <c r="S216" s="585"/>
      <c r="T216" s="585"/>
      <c r="U216" s="585"/>
      <c r="V216" s="585"/>
      <c r="W216" s="504"/>
      <c r="X216" s="523"/>
      <c r="Y216" s="517"/>
      <c r="Z216" s="517"/>
      <c r="AA216" s="517"/>
      <c r="AB216" s="517"/>
      <c r="AC216" s="517"/>
      <c r="AD216" s="517"/>
      <c r="AE216" s="517"/>
      <c r="AF216" s="517"/>
      <c r="AG216" s="517"/>
      <c r="AH216" s="517"/>
      <c r="AI216" s="517"/>
      <c r="AJ216" s="517"/>
      <c r="AK216" s="517"/>
      <c r="AL216" s="517"/>
      <c r="AM216" s="517"/>
      <c r="AN216" s="517"/>
    </row>
    <row r="217" ht="11.25" customHeight="1">
      <c r="A217" s="517"/>
      <c r="B217" s="517"/>
      <c r="C217" s="522"/>
      <c r="D217" s="504"/>
      <c r="E217" s="504"/>
      <c r="F217" s="504"/>
      <c r="G217" s="504"/>
      <c r="H217" s="504"/>
      <c r="I217" s="523"/>
      <c r="J217" s="585"/>
      <c r="K217" s="585"/>
      <c r="L217" s="585"/>
      <c r="M217" s="585"/>
      <c r="N217" s="585"/>
      <c r="O217" s="585"/>
      <c r="P217" s="585"/>
      <c r="Q217" s="585"/>
      <c r="R217" s="585"/>
      <c r="S217" s="585"/>
      <c r="T217" s="585"/>
      <c r="U217" s="585"/>
      <c r="V217" s="585"/>
      <c r="W217" s="504"/>
      <c r="X217" s="523"/>
      <c r="Y217" s="517"/>
      <c r="Z217" s="517"/>
      <c r="AA217" s="517"/>
      <c r="AB217" s="517"/>
      <c r="AC217" s="517"/>
      <c r="AD217" s="517"/>
      <c r="AE217" s="517"/>
      <c r="AF217" s="517"/>
      <c r="AG217" s="517"/>
      <c r="AH217" s="517"/>
      <c r="AI217" s="517"/>
      <c r="AJ217" s="517"/>
      <c r="AK217" s="517"/>
      <c r="AL217" s="517"/>
      <c r="AM217" s="517"/>
      <c r="AN217" s="517"/>
    </row>
    <row r="218" ht="11.25" customHeight="1">
      <c r="A218" s="517"/>
      <c r="B218" s="517"/>
      <c r="C218" s="522"/>
      <c r="D218" s="504"/>
      <c r="E218" s="504"/>
      <c r="F218" s="504"/>
      <c r="G218" s="504"/>
      <c r="H218" s="504"/>
      <c r="I218" s="523"/>
      <c r="J218" s="585"/>
      <c r="K218" s="585"/>
      <c r="L218" s="585"/>
      <c r="M218" s="585"/>
      <c r="N218" s="585"/>
      <c r="O218" s="585"/>
      <c r="P218" s="585"/>
      <c r="Q218" s="585"/>
      <c r="R218" s="585"/>
      <c r="S218" s="585"/>
      <c r="T218" s="585"/>
      <c r="U218" s="585"/>
      <c r="V218" s="585"/>
      <c r="W218" s="504"/>
      <c r="X218" s="523"/>
      <c r="Y218" s="517"/>
      <c r="Z218" s="517"/>
      <c r="AA218" s="517"/>
      <c r="AB218" s="517"/>
      <c r="AC218" s="517"/>
      <c r="AD218" s="517"/>
      <c r="AE218" s="517"/>
      <c r="AF218" s="517"/>
      <c r="AG218" s="517"/>
      <c r="AH218" s="517"/>
      <c r="AI218" s="517"/>
      <c r="AJ218" s="517"/>
      <c r="AK218" s="517"/>
      <c r="AL218" s="517"/>
      <c r="AM218" s="517"/>
      <c r="AN218" s="517"/>
    </row>
    <row r="219" ht="11.25" customHeight="1">
      <c r="A219" s="517"/>
      <c r="B219" s="517"/>
      <c r="C219" s="522"/>
      <c r="D219" s="504"/>
      <c r="E219" s="504"/>
      <c r="F219" s="504"/>
      <c r="G219" s="504"/>
      <c r="H219" s="504"/>
      <c r="I219" s="523"/>
      <c r="J219" s="585"/>
      <c r="K219" s="585"/>
      <c r="L219" s="585"/>
      <c r="M219" s="585"/>
      <c r="N219" s="585"/>
      <c r="O219" s="585"/>
      <c r="P219" s="585"/>
      <c r="Q219" s="585"/>
      <c r="R219" s="585"/>
      <c r="S219" s="585"/>
      <c r="T219" s="585"/>
      <c r="U219" s="585"/>
      <c r="V219" s="585"/>
      <c r="W219" s="504"/>
      <c r="X219" s="523"/>
      <c r="Y219" s="517"/>
      <c r="Z219" s="517"/>
      <c r="AA219" s="517"/>
      <c r="AB219" s="517"/>
      <c r="AC219" s="517"/>
      <c r="AD219" s="517"/>
      <c r="AE219" s="517"/>
      <c r="AF219" s="517"/>
      <c r="AG219" s="517"/>
      <c r="AH219" s="517"/>
      <c r="AI219" s="517"/>
      <c r="AJ219" s="517"/>
      <c r="AK219" s="517"/>
      <c r="AL219" s="517"/>
      <c r="AM219" s="517"/>
      <c r="AN219" s="517"/>
    </row>
    <row r="220" ht="11.25" customHeight="1">
      <c r="A220" s="517"/>
      <c r="B220" s="517"/>
      <c r="C220" s="522"/>
      <c r="D220" s="504"/>
      <c r="E220" s="504"/>
      <c r="F220" s="504"/>
      <c r="G220" s="504"/>
      <c r="H220" s="504"/>
      <c r="I220" s="523"/>
      <c r="J220" s="585"/>
      <c r="K220" s="585"/>
      <c r="L220" s="585"/>
      <c r="M220" s="585"/>
      <c r="N220" s="585"/>
      <c r="O220" s="585"/>
      <c r="P220" s="585"/>
      <c r="Q220" s="585"/>
      <c r="R220" s="585"/>
      <c r="S220" s="585"/>
      <c r="T220" s="585"/>
      <c r="U220" s="585"/>
      <c r="V220" s="585"/>
      <c r="W220" s="504"/>
      <c r="X220" s="523"/>
      <c r="Y220" s="517"/>
      <c r="Z220" s="517"/>
      <c r="AA220" s="517"/>
      <c r="AB220" s="517"/>
      <c r="AC220" s="517"/>
      <c r="AD220" s="517"/>
      <c r="AE220" s="517"/>
      <c r="AF220" s="517"/>
      <c r="AG220" s="517"/>
      <c r="AH220" s="517"/>
      <c r="AI220" s="517"/>
      <c r="AJ220" s="517"/>
      <c r="AK220" s="517"/>
      <c r="AL220" s="517"/>
      <c r="AM220" s="517"/>
      <c r="AN220" s="517"/>
    </row>
    <row r="221" ht="11.25" customHeight="1">
      <c r="A221" s="517"/>
      <c r="B221" s="517"/>
      <c r="C221" s="522"/>
      <c r="D221" s="504"/>
      <c r="E221" s="504"/>
      <c r="F221" s="504"/>
      <c r="G221" s="504"/>
      <c r="H221" s="504"/>
      <c r="I221" s="523"/>
      <c r="J221" s="585"/>
      <c r="K221" s="585"/>
      <c r="L221" s="585"/>
      <c r="M221" s="585"/>
      <c r="N221" s="585"/>
      <c r="O221" s="585"/>
      <c r="P221" s="585"/>
      <c r="Q221" s="585"/>
      <c r="R221" s="585"/>
      <c r="S221" s="585"/>
      <c r="T221" s="585"/>
      <c r="U221" s="585"/>
      <c r="V221" s="585"/>
      <c r="W221" s="504"/>
      <c r="X221" s="523"/>
      <c r="Y221" s="517"/>
      <c r="Z221" s="517"/>
      <c r="AA221" s="517"/>
      <c r="AB221" s="517"/>
      <c r="AC221" s="517"/>
      <c r="AD221" s="517"/>
      <c r="AE221" s="517"/>
      <c r="AF221" s="517"/>
      <c r="AG221" s="517"/>
      <c r="AH221" s="517"/>
      <c r="AI221" s="517"/>
      <c r="AJ221" s="517"/>
      <c r="AK221" s="517"/>
      <c r="AL221" s="517"/>
      <c r="AM221" s="517"/>
      <c r="AN221" s="517"/>
    </row>
    <row r="222" ht="11.25" customHeight="1">
      <c r="A222" s="517"/>
      <c r="B222" s="517"/>
      <c r="C222" s="522"/>
      <c r="D222" s="504"/>
      <c r="E222" s="504"/>
      <c r="F222" s="504"/>
      <c r="G222" s="504"/>
      <c r="H222" s="504"/>
      <c r="I222" s="523"/>
      <c r="J222" s="585"/>
      <c r="K222" s="585"/>
      <c r="L222" s="585"/>
      <c r="M222" s="585"/>
      <c r="N222" s="585"/>
      <c r="O222" s="585"/>
      <c r="P222" s="585"/>
      <c r="Q222" s="585"/>
      <c r="R222" s="585"/>
      <c r="S222" s="585"/>
      <c r="T222" s="585"/>
      <c r="U222" s="585"/>
      <c r="V222" s="585"/>
      <c r="W222" s="504"/>
      <c r="X222" s="523"/>
      <c r="Y222" s="517"/>
      <c r="Z222" s="517"/>
      <c r="AA222" s="517"/>
      <c r="AB222" s="517"/>
      <c r="AC222" s="517"/>
      <c r="AD222" s="517"/>
      <c r="AE222" s="517"/>
      <c r="AF222" s="517"/>
      <c r="AG222" s="517"/>
      <c r="AH222" s="517"/>
      <c r="AI222" s="517"/>
      <c r="AJ222" s="517"/>
      <c r="AK222" s="517"/>
      <c r="AL222" s="517"/>
      <c r="AM222" s="517"/>
      <c r="AN222" s="517"/>
    </row>
    <row r="223" ht="11.25" customHeight="1">
      <c r="A223" s="517"/>
      <c r="B223" s="517"/>
      <c r="C223" s="522"/>
      <c r="D223" s="504"/>
      <c r="E223" s="504"/>
      <c r="F223" s="504"/>
      <c r="G223" s="504"/>
      <c r="H223" s="504"/>
      <c r="I223" s="523"/>
      <c r="J223" s="585"/>
      <c r="K223" s="585"/>
      <c r="L223" s="585"/>
      <c r="M223" s="585"/>
      <c r="N223" s="585"/>
      <c r="O223" s="585"/>
      <c r="P223" s="585"/>
      <c r="Q223" s="585"/>
      <c r="R223" s="585"/>
      <c r="S223" s="585"/>
      <c r="T223" s="585"/>
      <c r="U223" s="585"/>
      <c r="V223" s="585"/>
      <c r="W223" s="504"/>
      <c r="X223" s="523"/>
      <c r="Y223" s="517"/>
      <c r="Z223" s="517"/>
      <c r="AA223" s="517"/>
      <c r="AB223" s="517"/>
      <c r="AC223" s="517"/>
      <c r="AD223" s="517"/>
      <c r="AE223" s="517"/>
      <c r="AF223" s="517"/>
      <c r="AG223" s="517"/>
      <c r="AH223" s="517"/>
      <c r="AI223" s="517"/>
      <c r="AJ223" s="517"/>
      <c r="AK223" s="517"/>
      <c r="AL223" s="517"/>
      <c r="AM223" s="517"/>
      <c r="AN223" s="517"/>
    </row>
    <row r="224" ht="11.25" customHeight="1">
      <c r="A224" s="517"/>
      <c r="B224" s="517"/>
      <c r="C224" s="522"/>
      <c r="D224" s="504"/>
      <c r="E224" s="504"/>
      <c r="F224" s="504"/>
      <c r="G224" s="504"/>
      <c r="H224" s="504"/>
      <c r="I224" s="523"/>
      <c r="J224" s="585"/>
      <c r="K224" s="585"/>
      <c r="L224" s="585"/>
      <c r="M224" s="585"/>
      <c r="N224" s="585"/>
      <c r="O224" s="585"/>
      <c r="P224" s="585"/>
      <c r="Q224" s="585"/>
      <c r="R224" s="585"/>
      <c r="S224" s="585"/>
      <c r="T224" s="585"/>
      <c r="U224" s="585"/>
      <c r="V224" s="585"/>
      <c r="W224" s="504"/>
      <c r="X224" s="523"/>
      <c r="Y224" s="517"/>
      <c r="Z224" s="517"/>
      <c r="AA224" s="517"/>
      <c r="AB224" s="517"/>
      <c r="AC224" s="517"/>
      <c r="AD224" s="517"/>
      <c r="AE224" s="517"/>
      <c r="AF224" s="517"/>
      <c r="AG224" s="517"/>
      <c r="AH224" s="517"/>
      <c r="AI224" s="517"/>
      <c r="AJ224" s="517"/>
      <c r="AK224" s="517"/>
      <c r="AL224" s="517"/>
      <c r="AM224" s="517"/>
      <c r="AN224" s="517"/>
    </row>
    <row r="225" ht="11.25" customHeight="1">
      <c r="A225" s="517"/>
      <c r="B225" s="517"/>
      <c r="C225" s="522"/>
      <c r="D225" s="504"/>
      <c r="E225" s="504"/>
      <c r="F225" s="504"/>
      <c r="G225" s="504"/>
      <c r="H225" s="504"/>
      <c r="I225" s="523"/>
      <c r="J225" s="585"/>
      <c r="K225" s="585"/>
      <c r="L225" s="585"/>
      <c r="M225" s="585"/>
      <c r="N225" s="585"/>
      <c r="O225" s="585"/>
      <c r="P225" s="585"/>
      <c r="Q225" s="585"/>
      <c r="R225" s="585"/>
      <c r="S225" s="585"/>
      <c r="T225" s="585"/>
      <c r="U225" s="585"/>
      <c r="V225" s="585"/>
      <c r="W225" s="504"/>
      <c r="X225" s="523"/>
      <c r="Y225" s="517"/>
      <c r="Z225" s="517"/>
      <c r="AA225" s="517"/>
      <c r="AB225" s="517"/>
      <c r="AC225" s="517"/>
      <c r="AD225" s="517"/>
      <c r="AE225" s="517"/>
      <c r="AF225" s="517"/>
      <c r="AG225" s="517"/>
      <c r="AH225" s="517"/>
      <c r="AI225" s="517"/>
      <c r="AJ225" s="517"/>
      <c r="AK225" s="517"/>
      <c r="AL225" s="517"/>
      <c r="AM225" s="517"/>
      <c r="AN225" s="517"/>
    </row>
    <row r="226" ht="11.25" customHeight="1">
      <c r="A226" s="517"/>
      <c r="B226" s="517"/>
      <c r="C226" s="522"/>
      <c r="D226" s="504"/>
      <c r="E226" s="504"/>
      <c r="F226" s="504"/>
      <c r="G226" s="504"/>
      <c r="H226" s="504"/>
      <c r="I226" s="523"/>
      <c r="J226" s="585"/>
      <c r="K226" s="585"/>
      <c r="L226" s="585"/>
      <c r="M226" s="585"/>
      <c r="N226" s="585"/>
      <c r="O226" s="585"/>
      <c r="P226" s="585"/>
      <c r="Q226" s="585"/>
      <c r="R226" s="585"/>
      <c r="S226" s="585"/>
      <c r="T226" s="585"/>
      <c r="U226" s="585"/>
      <c r="V226" s="585"/>
      <c r="W226" s="504"/>
      <c r="X226" s="523"/>
      <c r="Y226" s="517"/>
      <c r="Z226" s="517"/>
      <c r="AA226" s="517"/>
      <c r="AB226" s="517"/>
      <c r="AC226" s="517"/>
      <c r="AD226" s="517"/>
      <c r="AE226" s="517"/>
      <c r="AF226" s="517"/>
      <c r="AG226" s="517"/>
      <c r="AH226" s="517"/>
      <c r="AI226" s="517"/>
      <c r="AJ226" s="517"/>
      <c r="AK226" s="517"/>
      <c r="AL226" s="517"/>
      <c r="AM226" s="517"/>
      <c r="AN226" s="517"/>
    </row>
    <row r="227" ht="11.25" customHeight="1">
      <c r="A227" s="517"/>
      <c r="B227" s="517"/>
      <c r="C227" s="522"/>
      <c r="D227" s="504"/>
      <c r="E227" s="504"/>
      <c r="F227" s="504"/>
      <c r="G227" s="504"/>
      <c r="H227" s="504"/>
      <c r="I227" s="523"/>
      <c r="J227" s="585"/>
      <c r="K227" s="585"/>
      <c r="L227" s="585"/>
      <c r="M227" s="585"/>
      <c r="N227" s="585"/>
      <c r="O227" s="585"/>
      <c r="P227" s="585"/>
      <c r="Q227" s="585"/>
      <c r="R227" s="585"/>
      <c r="S227" s="585"/>
      <c r="T227" s="585"/>
      <c r="U227" s="585"/>
      <c r="V227" s="585"/>
      <c r="W227" s="504"/>
      <c r="X227" s="523"/>
      <c r="Y227" s="517"/>
      <c r="Z227" s="517"/>
      <c r="AA227" s="517"/>
      <c r="AB227" s="517"/>
      <c r="AC227" s="517"/>
      <c r="AD227" s="517"/>
      <c r="AE227" s="517"/>
      <c r="AF227" s="517"/>
      <c r="AG227" s="517"/>
      <c r="AH227" s="517"/>
      <c r="AI227" s="517"/>
      <c r="AJ227" s="517"/>
      <c r="AK227" s="517"/>
      <c r="AL227" s="517"/>
      <c r="AM227" s="517"/>
      <c r="AN227" s="517"/>
    </row>
    <row r="228" ht="11.25" customHeight="1">
      <c r="A228" s="517"/>
      <c r="B228" s="517"/>
      <c r="C228" s="522"/>
      <c r="D228" s="504"/>
      <c r="E228" s="504"/>
      <c r="F228" s="504"/>
      <c r="G228" s="504"/>
      <c r="H228" s="504"/>
      <c r="I228" s="523"/>
      <c r="J228" s="585"/>
      <c r="K228" s="585"/>
      <c r="L228" s="585"/>
      <c r="M228" s="585"/>
      <c r="N228" s="585"/>
      <c r="O228" s="585"/>
      <c r="P228" s="585"/>
      <c r="Q228" s="585"/>
      <c r="R228" s="585"/>
      <c r="S228" s="585"/>
      <c r="T228" s="585"/>
      <c r="U228" s="585"/>
      <c r="V228" s="585"/>
      <c r="W228" s="504"/>
      <c r="X228" s="523"/>
      <c r="Y228" s="517"/>
      <c r="Z228" s="517"/>
      <c r="AA228" s="517"/>
      <c r="AB228" s="517"/>
      <c r="AC228" s="517"/>
      <c r="AD228" s="517"/>
      <c r="AE228" s="517"/>
      <c r="AF228" s="517"/>
      <c r="AG228" s="517"/>
      <c r="AH228" s="517"/>
      <c r="AI228" s="517"/>
      <c r="AJ228" s="517"/>
      <c r="AK228" s="517"/>
      <c r="AL228" s="517"/>
      <c r="AM228" s="517"/>
      <c r="AN228" s="517"/>
    </row>
    <row r="229" ht="11.25" customHeight="1">
      <c r="A229" s="517"/>
      <c r="B229" s="517"/>
      <c r="C229" s="522"/>
      <c r="D229" s="504"/>
      <c r="E229" s="504"/>
      <c r="F229" s="504"/>
      <c r="G229" s="504"/>
      <c r="H229" s="504"/>
      <c r="I229" s="523"/>
      <c r="J229" s="585"/>
      <c r="K229" s="585"/>
      <c r="L229" s="585"/>
      <c r="M229" s="585"/>
      <c r="N229" s="585"/>
      <c r="O229" s="585"/>
      <c r="P229" s="585"/>
      <c r="Q229" s="585"/>
      <c r="R229" s="585"/>
      <c r="S229" s="585"/>
      <c r="T229" s="585"/>
      <c r="U229" s="585"/>
      <c r="V229" s="585"/>
      <c r="W229" s="504"/>
      <c r="X229" s="523"/>
      <c r="Y229" s="517"/>
      <c r="Z229" s="517"/>
      <c r="AA229" s="517"/>
      <c r="AB229" s="517"/>
      <c r="AC229" s="517"/>
      <c r="AD229" s="517"/>
      <c r="AE229" s="517"/>
      <c r="AF229" s="517"/>
      <c r="AG229" s="517"/>
      <c r="AH229" s="517"/>
      <c r="AI229" s="517"/>
      <c r="AJ229" s="517"/>
      <c r="AK229" s="517"/>
      <c r="AL229" s="517"/>
      <c r="AM229" s="517"/>
      <c r="AN229" s="517"/>
    </row>
    <row r="230" ht="11.25" customHeight="1">
      <c r="A230" s="517"/>
      <c r="B230" s="517"/>
      <c r="C230" s="522"/>
      <c r="D230" s="504"/>
      <c r="E230" s="504"/>
      <c r="F230" s="504"/>
      <c r="G230" s="504"/>
      <c r="H230" s="504"/>
      <c r="I230" s="523"/>
      <c r="J230" s="585"/>
      <c r="K230" s="585"/>
      <c r="L230" s="585"/>
      <c r="M230" s="585"/>
      <c r="N230" s="585"/>
      <c r="O230" s="585"/>
      <c r="P230" s="585"/>
      <c r="Q230" s="585"/>
      <c r="R230" s="585"/>
      <c r="S230" s="585"/>
      <c r="T230" s="585"/>
      <c r="U230" s="585"/>
      <c r="V230" s="585"/>
      <c r="W230" s="504"/>
      <c r="X230" s="523"/>
      <c r="Y230" s="517"/>
      <c r="Z230" s="517"/>
      <c r="AA230" s="517"/>
      <c r="AB230" s="517"/>
      <c r="AC230" s="517"/>
      <c r="AD230" s="517"/>
      <c r="AE230" s="517"/>
      <c r="AF230" s="517"/>
      <c r="AG230" s="517"/>
      <c r="AH230" s="517"/>
      <c r="AI230" s="517"/>
      <c r="AJ230" s="517"/>
      <c r="AK230" s="517"/>
      <c r="AL230" s="517"/>
      <c r="AM230" s="517"/>
      <c r="AN230" s="517"/>
    </row>
    <row r="231" ht="11.25" customHeight="1">
      <c r="A231" s="517"/>
      <c r="B231" s="517"/>
      <c r="C231" s="522"/>
      <c r="D231" s="504"/>
      <c r="E231" s="504"/>
      <c r="F231" s="504"/>
      <c r="G231" s="504"/>
      <c r="H231" s="504"/>
      <c r="I231" s="523"/>
      <c r="J231" s="585"/>
      <c r="K231" s="585"/>
      <c r="L231" s="585"/>
      <c r="M231" s="585"/>
      <c r="N231" s="585"/>
      <c r="O231" s="585"/>
      <c r="P231" s="585"/>
      <c r="Q231" s="585"/>
      <c r="R231" s="585"/>
      <c r="S231" s="585"/>
      <c r="T231" s="585"/>
      <c r="U231" s="585"/>
      <c r="V231" s="585"/>
      <c r="W231" s="504"/>
      <c r="X231" s="523"/>
      <c r="Y231" s="517"/>
      <c r="Z231" s="517"/>
      <c r="AA231" s="517"/>
      <c r="AB231" s="517"/>
      <c r="AC231" s="517"/>
      <c r="AD231" s="517"/>
      <c r="AE231" s="517"/>
      <c r="AF231" s="517"/>
      <c r="AG231" s="517"/>
      <c r="AH231" s="517"/>
      <c r="AI231" s="517"/>
      <c r="AJ231" s="517"/>
      <c r="AK231" s="517"/>
      <c r="AL231" s="517"/>
      <c r="AM231" s="517"/>
      <c r="AN231" s="517"/>
    </row>
    <row r="232" ht="11.25" customHeight="1">
      <c r="A232" s="517"/>
      <c r="B232" s="517"/>
      <c r="C232" s="522"/>
      <c r="D232" s="504"/>
      <c r="E232" s="504"/>
      <c r="F232" s="504"/>
      <c r="G232" s="504"/>
      <c r="H232" s="504"/>
      <c r="I232" s="523"/>
      <c r="J232" s="585"/>
      <c r="K232" s="585"/>
      <c r="L232" s="585"/>
      <c r="M232" s="585"/>
      <c r="N232" s="585"/>
      <c r="O232" s="585"/>
      <c r="P232" s="585"/>
      <c r="Q232" s="585"/>
      <c r="R232" s="585"/>
      <c r="S232" s="585"/>
      <c r="T232" s="585"/>
      <c r="U232" s="585"/>
      <c r="V232" s="585"/>
      <c r="W232" s="504"/>
      <c r="X232" s="523"/>
      <c r="Y232" s="517"/>
      <c r="Z232" s="517"/>
      <c r="AA232" s="517"/>
      <c r="AB232" s="517"/>
      <c r="AC232" s="517"/>
      <c r="AD232" s="517"/>
      <c r="AE232" s="517"/>
      <c r="AF232" s="517"/>
      <c r="AG232" s="517"/>
      <c r="AH232" s="517"/>
      <c r="AI232" s="517"/>
      <c r="AJ232" s="517"/>
      <c r="AK232" s="517"/>
      <c r="AL232" s="517"/>
      <c r="AM232" s="517"/>
      <c r="AN232" s="517"/>
    </row>
    <row r="233" ht="11.25" customHeight="1">
      <c r="A233" s="517"/>
      <c r="B233" s="517"/>
      <c r="C233" s="522"/>
      <c r="D233" s="504"/>
      <c r="E233" s="504"/>
      <c r="F233" s="504"/>
      <c r="G233" s="504"/>
      <c r="H233" s="504"/>
      <c r="I233" s="523"/>
      <c r="J233" s="585"/>
      <c r="K233" s="585"/>
      <c r="L233" s="585"/>
      <c r="M233" s="585"/>
      <c r="N233" s="585"/>
      <c r="O233" s="585"/>
      <c r="P233" s="585"/>
      <c r="Q233" s="585"/>
      <c r="R233" s="585"/>
      <c r="S233" s="585"/>
      <c r="T233" s="585"/>
      <c r="U233" s="585"/>
      <c r="V233" s="585"/>
      <c r="W233" s="504"/>
      <c r="X233" s="523"/>
      <c r="Y233" s="517"/>
      <c r="Z233" s="517"/>
      <c r="AA233" s="517"/>
      <c r="AB233" s="517"/>
      <c r="AC233" s="517"/>
      <c r="AD233" s="517"/>
      <c r="AE233" s="517"/>
      <c r="AF233" s="517"/>
      <c r="AG233" s="517"/>
      <c r="AH233" s="517"/>
      <c r="AI233" s="517"/>
      <c r="AJ233" s="517"/>
      <c r="AK233" s="517"/>
      <c r="AL233" s="517"/>
      <c r="AM233" s="517"/>
      <c r="AN233" s="517"/>
    </row>
    <row r="234" ht="11.25" customHeight="1">
      <c r="A234" s="517"/>
      <c r="B234" s="517"/>
      <c r="C234" s="522"/>
      <c r="D234" s="504"/>
      <c r="E234" s="504"/>
      <c r="F234" s="504"/>
      <c r="G234" s="504"/>
      <c r="H234" s="504"/>
      <c r="I234" s="523"/>
      <c r="J234" s="585"/>
      <c r="K234" s="585"/>
      <c r="L234" s="585"/>
      <c r="M234" s="585"/>
      <c r="N234" s="585"/>
      <c r="O234" s="585"/>
      <c r="P234" s="585"/>
      <c r="Q234" s="585"/>
      <c r="R234" s="585"/>
      <c r="S234" s="585"/>
      <c r="T234" s="585"/>
      <c r="U234" s="585"/>
      <c r="V234" s="585"/>
      <c r="W234" s="504"/>
      <c r="X234" s="523"/>
      <c r="Y234" s="517"/>
      <c r="Z234" s="517"/>
      <c r="AA234" s="517"/>
      <c r="AB234" s="517"/>
      <c r="AC234" s="517"/>
      <c r="AD234" s="517"/>
      <c r="AE234" s="517"/>
      <c r="AF234" s="517"/>
      <c r="AG234" s="517"/>
      <c r="AH234" s="517"/>
      <c r="AI234" s="517"/>
      <c r="AJ234" s="517"/>
      <c r="AK234" s="517"/>
      <c r="AL234" s="517"/>
      <c r="AM234" s="517"/>
      <c r="AN234" s="517"/>
    </row>
    <row r="235" ht="11.25" customHeight="1">
      <c r="A235" s="517"/>
      <c r="B235" s="517"/>
      <c r="C235" s="522"/>
      <c r="D235" s="504"/>
      <c r="E235" s="504"/>
      <c r="F235" s="504"/>
      <c r="G235" s="504"/>
      <c r="H235" s="504"/>
      <c r="I235" s="523"/>
      <c r="J235" s="585"/>
      <c r="K235" s="585"/>
      <c r="L235" s="585"/>
      <c r="M235" s="585"/>
      <c r="N235" s="585"/>
      <c r="O235" s="585"/>
      <c r="P235" s="585"/>
      <c r="Q235" s="585"/>
      <c r="R235" s="585"/>
      <c r="S235" s="585"/>
      <c r="T235" s="585"/>
      <c r="U235" s="585"/>
      <c r="V235" s="585"/>
      <c r="W235" s="504"/>
      <c r="X235" s="523"/>
      <c r="Y235" s="517"/>
      <c r="Z235" s="517"/>
      <c r="AA235" s="517"/>
      <c r="AB235" s="517"/>
      <c r="AC235" s="517"/>
      <c r="AD235" s="517"/>
      <c r="AE235" s="517"/>
      <c r="AF235" s="517"/>
      <c r="AG235" s="517"/>
      <c r="AH235" s="517"/>
      <c r="AI235" s="517"/>
      <c r="AJ235" s="517"/>
      <c r="AK235" s="517"/>
      <c r="AL235" s="517"/>
      <c r="AM235" s="517"/>
      <c r="AN235" s="517"/>
    </row>
    <row r="236" ht="11.25" customHeight="1">
      <c r="A236" s="517"/>
      <c r="B236" s="517"/>
      <c r="C236" s="522"/>
      <c r="D236" s="504"/>
      <c r="E236" s="504"/>
      <c r="F236" s="504"/>
      <c r="G236" s="504"/>
      <c r="H236" s="504"/>
      <c r="I236" s="523"/>
      <c r="J236" s="585"/>
      <c r="K236" s="585"/>
      <c r="L236" s="585"/>
      <c r="M236" s="585"/>
      <c r="N236" s="585"/>
      <c r="O236" s="585"/>
      <c r="P236" s="585"/>
      <c r="Q236" s="585"/>
      <c r="R236" s="585"/>
      <c r="S236" s="585"/>
      <c r="T236" s="585"/>
      <c r="U236" s="585"/>
      <c r="V236" s="585"/>
      <c r="W236" s="504"/>
      <c r="X236" s="523"/>
      <c r="Y236" s="517"/>
      <c r="Z236" s="517"/>
      <c r="AA236" s="517"/>
      <c r="AB236" s="517"/>
      <c r="AC236" s="517"/>
      <c r="AD236" s="517"/>
      <c r="AE236" s="517"/>
      <c r="AF236" s="517"/>
      <c r="AG236" s="517"/>
      <c r="AH236" s="517"/>
      <c r="AI236" s="517"/>
      <c r="AJ236" s="517"/>
      <c r="AK236" s="517"/>
      <c r="AL236" s="517"/>
      <c r="AM236" s="517"/>
      <c r="AN236" s="517"/>
    </row>
    <row r="237" ht="11.25" customHeight="1">
      <c r="A237" s="517"/>
      <c r="B237" s="517"/>
      <c r="C237" s="522"/>
      <c r="D237" s="504"/>
      <c r="E237" s="504"/>
      <c r="F237" s="504"/>
      <c r="G237" s="504"/>
      <c r="H237" s="504"/>
      <c r="I237" s="523"/>
      <c r="J237" s="585"/>
      <c r="K237" s="585"/>
      <c r="L237" s="585"/>
      <c r="M237" s="585"/>
      <c r="N237" s="585"/>
      <c r="O237" s="585"/>
      <c r="P237" s="585"/>
      <c r="Q237" s="585"/>
      <c r="R237" s="585"/>
      <c r="S237" s="585"/>
      <c r="T237" s="585"/>
      <c r="U237" s="585"/>
      <c r="V237" s="585"/>
      <c r="W237" s="504"/>
      <c r="X237" s="523"/>
      <c r="Y237" s="517"/>
      <c r="Z237" s="517"/>
      <c r="AA237" s="517"/>
      <c r="AB237" s="517"/>
      <c r="AC237" s="517"/>
      <c r="AD237" s="517"/>
      <c r="AE237" s="517"/>
      <c r="AF237" s="517"/>
      <c r="AG237" s="517"/>
      <c r="AH237" s="517"/>
      <c r="AI237" s="517"/>
      <c r="AJ237" s="517"/>
      <c r="AK237" s="517"/>
      <c r="AL237" s="517"/>
      <c r="AM237" s="517"/>
      <c r="AN237" s="517"/>
    </row>
    <row r="238" ht="11.25" customHeight="1">
      <c r="A238" s="517"/>
      <c r="B238" s="517"/>
      <c r="C238" s="522"/>
      <c r="D238" s="504"/>
      <c r="E238" s="504"/>
      <c r="F238" s="504"/>
      <c r="G238" s="504"/>
      <c r="H238" s="504"/>
      <c r="I238" s="523"/>
      <c r="J238" s="585"/>
      <c r="K238" s="585"/>
      <c r="L238" s="585"/>
      <c r="M238" s="585"/>
      <c r="N238" s="585"/>
      <c r="O238" s="585"/>
      <c r="P238" s="585"/>
      <c r="Q238" s="585"/>
      <c r="R238" s="585"/>
      <c r="S238" s="585"/>
      <c r="T238" s="585"/>
      <c r="U238" s="585"/>
      <c r="V238" s="585"/>
      <c r="W238" s="504"/>
      <c r="X238" s="523"/>
      <c r="Y238" s="517"/>
      <c r="Z238" s="517"/>
      <c r="AA238" s="517"/>
      <c r="AB238" s="517"/>
      <c r="AC238" s="517"/>
      <c r="AD238" s="517"/>
      <c r="AE238" s="517"/>
      <c r="AF238" s="517"/>
      <c r="AG238" s="517"/>
      <c r="AH238" s="517"/>
      <c r="AI238" s="517"/>
      <c r="AJ238" s="517"/>
      <c r="AK238" s="517"/>
      <c r="AL238" s="517"/>
      <c r="AM238" s="517"/>
      <c r="AN238" s="517"/>
    </row>
    <row r="239" ht="11.25" customHeight="1">
      <c r="A239" s="517"/>
      <c r="B239" s="517"/>
      <c r="C239" s="522"/>
      <c r="D239" s="504"/>
      <c r="E239" s="504"/>
      <c r="F239" s="504"/>
      <c r="G239" s="504"/>
      <c r="H239" s="504"/>
      <c r="I239" s="523"/>
      <c r="J239" s="585"/>
      <c r="K239" s="585"/>
      <c r="L239" s="585"/>
      <c r="M239" s="585"/>
      <c r="N239" s="585"/>
      <c r="O239" s="585"/>
      <c r="P239" s="585"/>
      <c r="Q239" s="585"/>
      <c r="R239" s="585"/>
      <c r="S239" s="585"/>
      <c r="T239" s="585"/>
      <c r="U239" s="585"/>
      <c r="V239" s="585"/>
      <c r="W239" s="504"/>
      <c r="X239" s="523"/>
      <c r="Y239" s="517"/>
      <c r="Z239" s="517"/>
      <c r="AA239" s="517"/>
      <c r="AB239" s="517"/>
      <c r="AC239" s="517"/>
      <c r="AD239" s="517"/>
      <c r="AE239" s="517"/>
      <c r="AF239" s="517"/>
      <c r="AG239" s="517"/>
      <c r="AH239" s="517"/>
      <c r="AI239" s="517"/>
      <c r="AJ239" s="517"/>
      <c r="AK239" s="517"/>
      <c r="AL239" s="517"/>
      <c r="AM239" s="517"/>
      <c r="AN239" s="517"/>
    </row>
    <row r="240" ht="11.25" customHeight="1">
      <c r="A240" s="517"/>
      <c r="B240" s="517"/>
      <c r="C240" s="522"/>
      <c r="D240" s="504"/>
      <c r="E240" s="504"/>
      <c r="F240" s="504"/>
      <c r="G240" s="504"/>
      <c r="H240" s="504"/>
      <c r="I240" s="523"/>
      <c r="J240" s="585"/>
      <c r="K240" s="585"/>
      <c r="L240" s="585"/>
      <c r="M240" s="585"/>
      <c r="N240" s="585"/>
      <c r="O240" s="585"/>
      <c r="P240" s="585"/>
      <c r="Q240" s="585"/>
      <c r="R240" s="585"/>
      <c r="S240" s="585"/>
      <c r="T240" s="585"/>
      <c r="U240" s="585"/>
      <c r="V240" s="585"/>
      <c r="W240" s="504"/>
      <c r="X240" s="523"/>
      <c r="Y240" s="517"/>
      <c r="Z240" s="517"/>
      <c r="AA240" s="517"/>
      <c r="AB240" s="517"/>
      <c r="AC240" s="517"/>
      <c r="AD240" s="517"/>
      <c r="AE240" s="517"/>
      <c r="AF240" s="517"/>
      <c r="AG240" s="517"/>
      <c r="AH240" s="517"/>
      <c r="AI240" s="517"/>
      <c r="AJ240" s="517"/>
      <c r="AK240" s="517"/>
      <c r="AL240" s="517"/>
      <c r="AM240" s="517"/>
      <c r="AN240" s="517"/>
    </row>
    <row r="241" ht="11.25" customHeight="1">
      <c r="A241" s="517"/>
      <c r="B241" s="517"/>
      <c r="C241" s="522"/>
      <c r="D241" s="504"/>
      <c r="E241" s="504"/>
      <c r="F241" s="504"/>
      <c r="G241" s="504"/>
      <c r="H241" s="504"/>
      <c r="I241" s="523"/>
      <c r="J241" s="585"/>
      <c r="K241" s="585"/>
      <c r="L241" s="585"/>
      <c r="M241" s="585"/>
      <c r="N241" s="585"/>
      <c r="O241" s="585"/>
      <c r="P241" s="585"/>
      <c r="Q241" s="585"/>
      <c r="R241" s="585"/>
      <c r="S241" s="585"/>
      <c r="T241" s="585"/>
      <c r="U241" s="585"/>
      <c r="V241" s="585"/>
      <c r="W241" s="504"/>
      <c r="X241" s="523"/>
      <c r="Y241" s="517"/>
      <c r="Z241" s="517"/>
      <c r="AA241" s="517"/>
      <c r="AB241" s="517"/>
      <c r="AC241" s="517"/>
      <c r="AD241" s="517"/>
      <c r="AE241" s="517"/>
      <c r="AF241" s="517"/>
      <c r="AG241" s="517"/>
      <c r="AH241" s="517"/>
      <c r="AI241" s="517"/>
      <c r="AJ241" s="517"/>
      <c r="AK241" s="517"/>
      <c r="AL241" s="517"/>
      <c r="AM241" s="517"/>
      <c r="AN241" s="517"/>
    </row>
    <row r="242" ht="11.25" customHeight="1">
      <c r="A242" s="517"/>
      <c r="B242" s="517"/>
      <c r="C242" s="522"/>
      <c r="D242" s="504"/>
      <c r="E242" s="504"/>
      <c r="F242" s="504"/>
      <c r="G242" s="504"/>
      <c r="H242" s="504"/>
      <c r="I242" s="523"/>
      <c r="J242" s="585"/>
      <c r="K242" s="585"/>
      <c r="L242" s="585"/>
      <c r="M242" s="585"/>
      <c r="N242" s="585"/>
      <c r="O242" s="585"/>
      <c r="P242" s="585"/>
      <c r="Q242" s="585"/>
      <c r="R242" s="585"/>
      <c r="S242" s="585"/>
      <c r="T242" s="585"/>
      <c r="U242" s="585"/>
      <c r="V242" s="585"/>
      <c r="W242" s="504"/>
      <c r="X242" s="523"/>
      <c r="Y242" s="517"/>
      <c r="Z242" s="517"/>
      <c r="AA242" s="517"/>
      <c r="AB242" s="517"/>
      <c r="AC242" s="517"/>
      <c r="AD242" s="517"/>
      <c r="AE242" s="517"/>
      <c r="AF242" s="517"/>
      <c r="AG242" s="517"/>
      <c r="AH242" s="517"/>
      <c r="AI242" s="517"/>
      <c r="AJ242" s="517"/>
      <c r="AK242" s="517"/>
      <c r="AL242" s="517"/>
      <c r="AM242" s="517"/>
      <c r="AN242" s="517"/>
    </row>
    <row r="243" ht="11.25" customHeight="1">
      <c r="A243" s="517"/>
      <c r="B243" s="517"/>
      <c r="C243" s="522"/>
      <c r="D243" s="504"/>
      <c r="E243" s="504"/>
      <c r="F243" s="504"/>
      <c r="G243" s="504"/>
      <c r="H243" s="504"/>
      <c r="I243" s="523"/>
      <c r="J243" s="585"/>
      <c r="K243" s="585"/>
      <c r="L243" s="585"/>
      <c r="M243" s="585"/>
      <c r="N243" s="585"/>
      <c r="O243" s="585"/>
      <c r="P243" s="585"/>
      <c r="Q243" s="585"/>
      <c r="R243" s="585"/>
      <c r="S243" s="585"/>
      <c r="T243" s="585"/>
      <c r="U243" s="585"/>
      <c r="V243" s="585"/>
      <c r="W243" s="504"/>
      <c r="X243" s="523"/>
      <c r="Y243" s="517"/>
      <c r="Z243" s="517"/>
      <c r="AA243" s="517"/>
      <c r="AB243" s="517"/>
      <c r="AC243" s="517"/>
      <c r="AD243" s="517"/>
      <c r="AE243" s="517"/>
      <c r="AF243" s="517"/>
      <c r="AG243" s="517"/>
      <c r="AH243" s="517"/>
      <c r="AI243" s="517"/>
      <c r="AJ243" s="517"/>
      <c r="AK243" s="517"/>
      <c r="AL243" s="517"/>
      <c r="AM243" s="517"/>
      <c r="AN243" s="517"/>
    </row>
    <row r="244" ht="11.25" customHeight="1">
      <c r="A244" s="517"/>
      <c r="B244" s="517"/>
      <c r="C244" s="522"/>
      <c r="D244" s="504"/>
      <c r="E244" s="504"/>
      <c r="F244" s="504"/>
      <c r="G244" s="504"/>
      <c r="H244" s="504"/>
      <c r="I244" s="523"/>
      <c r="J244" s="585"/>
      <c r="K244" s="585"/>
      <c r="L244" s="585"/>
      <c r="M244" s="585"/>
      <c r="N244" s="585"/>
      <c r="O244" s="585"/>
      <c r="P244" s="585"/>
      <c r="Q244" s="585"/>
      <c r="R244" s="585"/>
      <c r="S244" s="585"/>
      <c r="T244" s="585"/>
      <c r="U244" s="585"/>
      <c r="V244" s="585"/>
      <c r="W244" s="504"/>
      <c r="X244" s="523"/>
      <c r="Y244" s="517"/>
      <c r="Z244" s="517"/>
      <c r="AA244" s="517"/>
      <c r="AB244" s="517"/>
      <c r="AC244" s="517"/>
      <c r="AD244" s="517"/>
      <c r="AE244" s="517"/>
      <c r="AF244" s="517"/>
      <c r="AG244" s="517"/>
      <c r="AH244" s="517"/>
      <c r="AI244" s="517"/>
      <c r="AJ244" s="517"/>
      <c r="AK244" s="517"/>
      <c r="AL244" s="517"/>
      <c r="AM244" s="517"/>
      <c r="AN244" s="517"/>
    </row>
    <row r="245" ht="11.25" customHeight="1">
      <c r="A245" s="517"/>
      <c r="B245" s="517"/>
      <c r="C245" s="522"/>
      <c r="D245" s="504"/>
      <c r="E245" s="504"/>
      <c r="F245" s="504"/>
      <c r="G245" s="504"/>
      <c r="H245" s="504"/>
      <c r="I245" s="523"/>
      <c r="J245" s="585"/>
      <c r="K245" s="585"/>
      <c r="L245" s="585"/>
      <c r="M245" s="585"/>
      <c r="N245" s="585"/>
      <c r="O245" s="585"/>
      <c r="P245" s="585"/>
      <c r="Q245" s="585"/>
      <c r="R245" s="585"/>
      <c r="S245" s="585"/>
      <c r="T245" s="585"/>
      <c r="U245" s="585"/>
      <c r="V245" s="585"/>
      <c r="W245" s="504"/>
      <c r="X245" s="523"/>
      <c r="Y245" s="517"/>
      <c r="Z245" s="517"/>
      <c r="AA245" s="517"/>
      <c r="AB245" s="517"/>
      <c r="AC245" s="517"/>
      <c r="AD245" s="517"/>
      <c r="AE245" s="517"/>
      <c r="AF245" s="517"/>
      <c r="AG245" s="517"/>
      <c r="AH245" s="517"/>
      <c r="AI245" s="517"/>
      <c r="AJ245" s="517"/>
      <c r="AK245" s="517"/>
      <c r="AL245" s="517"/>
      <c r="AM245" s="517"/>
      <c r="AN245" s="517"/>
    </row>
    <row r="246" ht="11.25" customHeight="1">
      <c r="A246" s="517"/>
      <c r="B246" s="517"/>
      <c r="C246" s="522"/>
      <c r="D246" s="504"/>
      <c r="E246" s="504"/>
      <c r="F246" s="504"/>
      <c r="G246" s="504"/>
      <c r="H246" s="504"/>
      <c r="I246" s="523"/>
      <c r="J246" s="585"/>
      <c r="K246" s="585"/>
      <c r="L246" s="585"/>
      <c r="M246" s="585"/>
      <c r="N246" s="585"/>
      <c r="O246" s="585"/>
      <c r="P246" s="585"/>
      <c r="Q246" s="585"/>
      <c r="R246" s="585"/>
      <c r="S246" s="585"/>
      <c r="T246" s="585"/>
      <c r="U246" s="585"/>
      <c r="V246" s="585"/>
      <c r="W246" s="504"/>
      <c r="X246" s="523"/>
      <c r="Y246" s="517"/>
      <c r="Z246" s="517"/>
      <c r="AA246" s="517"/>
      <c r="AB246" s="517"/>
      <c r="AC246" s="517"/>
      <c r="AD246" s="517"/>
      <c r="AE246" s="517"/>
      <c r="AF246" s="517"/>
      <c r="AG246" s="517"/>
      <c r="AH246" s="517"/>
      <c r="AI246" s="517"/>
      <c r="AJ246" s="517"/>
      <c r="AK246" s="517"/>
      <c r="AL246" s="517"/>
      <c r="AM246" s="517"/>
      <c r="AN246" s="517"/>
    </row>
    <row r="247" ht="11.25" customHeight="1">
      <c r="A247" s="517"/>
      <c r="B247" s="517"/>
      <c r="C247" s="522"/>
      <c r="D247" s="504"/>
      <c r="E247" s="504"/>
      <c r="F247" s="504"/>
      <c r="G247" s="504"/>
      <c r="H247" s="504"/>
      <c r="I247" s="523"/>
      <c r="J247" s="585"/>
      <c r="K247" s="585"/>
      <c r="L247" s="585"/>
      <c r="M247" s="585"/>
      <c r="N247" s="585"/>
      <c r="O247" s="585"/>
      <c r="P247" s="585"/>
      <c r="Q247" s="585"/>
      <c r="R247" s="585"/>
      <c r="S247" s="585"/>
      <c r="T247" s="585"/>
      <c r="U247" s="585"/>
      <c r="V247" s="585"/>
      <c r="W247" s="504"/>
      <c r="X247" s="523"/>
      <c r="Y247" s="517"/>
      <c r="Z247" s="517"/>
      <c r="AA247" s="517"/>
      <c r="AB247" s="517"/>
      <c r="AC247" s="517"/>
      <c r="AD247" s="517"/>
      <c r="AE247" s="517"/>
      <c r="AF247" s="517"/>
      <c r="AG247" s="517"/>
      <c r="AH247" s="517"/>
      <c r="AI247" s="517"/>
      <c r="AJ247" s="517"/>
      <c r="AK247" s="517"/>
      <c r="AL247" s="517"/>
      <c r="AM247" s="517"/>
      <c r="AN247" s="517"/>
    </row>
    <row r="248" ht="11.25" customHeight="1">
      <c r="A248" s="517"/>
      <c r="B248" s="517"/>
      <c r="C248" s="522"/>
      <c r="D248" s="504"/>
      <c r="E248" s="504"/>
      <c r="F248" s="504"/>
      <c r="G248" s="504"/>
      <c r="H248" s="504"/>
      <c r="I248" s="523"/>
      <c r="J248" s="585"/>
      <c r="K248" s="585"/>
      <c r="L248" s="585"/>
      <c r="M248" s="585"/>
      <c r="N248" s="585"/>
      <c r="O248" s="585"/>
      <c r="P248" s="585"/>
      <c r="Q248" s="585"/>
      <c r="R248" s="585"/>
      <c r="S248" s="585"/>
      <c r="T248" s="585"/>
      <c r="U248" s="585"/>
      <c r="V248" s="585"/>
      <c r="W248" s="504"/>
      <c r="X248" s="523"/>
      <c r="Y248" s="517"/>
      <c r="Z248" s="517"/>
      <c r="AA248" s="517"/>
      <c r="AB248" s="517"/>
      <c r="AC248" s="517"/>
      <c r="AD248" s="517"/>
      <c r="AE248" s="517"/>
      <c r="AF248" s="517"/>
      <c r="AG248" s="517"/>
      <c r="AH248" s="517"/>
      <c r="AI248" s="517"/>
      <c r="AJ248" s="517"/>
      <c r="AK248" s="517"/>
      <c r="AL248" s="517"/>
      <c r="AM248" s="517"/>
      <c r="AN248" s="517"/>
    </row>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I4:J4"/>
    <mergeCell ref="K4:W4"/>
    <mergeCell ref="X4:Y4"/>
    <mergeCell ref="K5:V5"/>
    <mergeCell ref="W5:W7"/>
    <mergeCell ref="K6:V6"/>
    <mergeCell ref="B6:C6"/>
    <mergeCell ref="A8:Y8"/>
    <mergeCell ref="B9:D9"/>
    <mergeCell ref="B15:D15"/>
    <mergeCell ref="B19:D19"/>
    <mergeCell ref="B31:D31"/>
    <mergeCell ref="A2:Y2"/>
    <mergeCell ref="A4:A5"/>
    <mergeCell ref="B4:C5"/>
    <mergeCell ref="D4:D5"/>
    <mergeCell ref="E4:F4"/>
    <mergeCell ref="G4:G5"/>
    <mergeCell ref="H4:H5"/>
  </mergeCells>
  <printOptions/>
  <pageMargins bottom="0.75" footer="0.0" header="0.0" left="0.7" right="0.7" top="0.75"/>
  <pageSetup paperSize="9"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workbookViewId="0">
      <pane ySplit="5.0" topLeftCell="A6" activePane="bottomLeft" state="frozen"/>
      <selection activeCell="B7" sqref="B7" pane="bottomLeft"/>
    </sheetView>
  </sheetViews>
  <sheetFormatPr customHeight="1" defaultColWidth="14.43" defaultRowHeight="15.0"/>
  <cols>
    <col customWidth="1" min="1" max="1" width="4.14"/>
    <col customWidth="1" min="2" max="2" width="25.43"/>
    <col customWidth="1" min="3" max="3" width="34.29"/>
    <col customWidth="1" min="4" max="4" width="21.43"/>
    <col customWidth="1" min="5" max="5" width="16.86"/>
    <col customWidth="1" min="6" max="6" width="6.86"/>
    <col customWidth="1" min="7" max="7" width="8.57"/>
    <col customWidth="1" min="8" max="8" width="6.14"/>
    <col customWidth="1" min="9" max="9" width="5.71"/>
    <col customWidth="1" min="10" max="11" width="7.86"/>
    <col customWidth="1" min="12" max="12" width="9.71"/>
    <col customWidth="1" min="13" max="26" width="9.14"/>
  </cols>
  <sheetData>
    <row r="1" ht="15.0" customHeight="1">
      <c r="A1" s="586" t="s">
        <v>883</v>
      </c>
    </row>
    <row r="2" ht="14.25" customHeight="1">
      <c r="G2" s="587"/>
      <c r="M2" s="2"/>
      <c r="N2" s="2"/>
      <c r="O2" s="2"/>
      <c r="P2" s="2"/>
      <c r="Q2" s="2"/>
      <c r="R2" s="2"/>
      <c r="S2" s="2"/>
      <c r="T2" s="2"/>
      <c r="U2" s="2"/>
      <c r="V2" s="2"/>
      <c r="W2" s="2"/>
      <c r="X2" s="2"/>
      <c r="Y2" s="2"/>
      <c r="Z2" s="2"/>
    </row>
    <row r="3" ht="33.0" customHeight="1">
      <c r="A3" s="588" t="s">
        <v>1</v>
      </c>
      <c r="B3" s="589" t="s">
        <v>245</v>
      </c>
      <c r="C3" s="590" t="s">
        <v>3</v>
      </c>
      <c r="D3" s="590" t="s">
        <v>884</v>
      </c>
      <c r="E3" s="590" t="s">
        <v>885</v>
      </c>
      <c r="F3" s="590" t="s">
        <v>886</v>
      </c>
      <c r="G3" s="591" t="s">
        <v>887</v>
      </c>
      <c r="H3" s="592" t="s">
        <v>250</v>
      </c>
      <c r="I3" s="8"/>
      <c r="J3" s="593" t="s">
        <v>764</v>
      </c>
      <c r="K3" s="594" t="s">
        <v>254</v>
      </c>
      <c r="L3" s="9"/>
      <c r="M3" s="2"/>
      <c r="N3" s="2"/>
      <c r="O3" s="2"/>
      <c r="P3" s="2"/>
      <c r="Q3" s="2"/>
      <c r="R3" s="2"/>
      <c r="S3" s="2"/>
      <c r="T3" s="2"/>
      <c r="U3" s="2"/>
      <c r="V3" s="2"/>
      <c r="W3" s="2"/>
      <c r="X3" s="2"/>
      <c r="Y3" s="2"/>
      <c r="Z3" s="2"/>
    </row>
    <row r="4" ht="34.5" customHeight="1">
      <c r="A4" s="11"/>
      <c r="B4" s="98"/>
      <c r="C4" s="11"/>
      <c r="D4" s="11"/>
      <c r="E4" s="11"/>
      <c r="F4" s="11"/>
      <c r="G4" s="11"/>
      <c r="H4" s="595" t="s">
        <v>261</v>
      </c>
      <c r="I4" s="596" t="s">
        <v>262</v>
      </c>
      <c r="J4" s="595" t="s">
        <v>261</v>
      </c>
      <c r="K4" s="102" t="s">
        <v>263</v>
      </c>
      <c r="L4" s="532" t="s">
        <v>264</v>
      </c>
      <c r="M4" s="2"/>
      <c r="N4" s="2"/>
      <c r="O4" s="2"/>
      <c r="P4" s="2"/>
      <c r="Q4" s="2"/>
      <c r="R4" s="2"/>
      <c r="S4" s="2"/>
      <c r="T4" s="2"/>
      <c r="U4" s="2"/>
      <c r="V4" s="2"/>
      <c r="W4" s="2"/>
      <c r="X4" s="2"/>
      <c r="Y4" s="2"/>
      <c r="Z4" s="2"/>
    </row>
    <row r="5" ht="30.0" customHeight="1">
      <c r="A5" s="27">
        <v>1.0</v>
      </c>
      <c r="B5" s="597">
        <v>2.0</v>
      </c>
      <c r="C5" s="27">
        <v>3.0</v>
      </c>
      <c r="D5" s="597">
        <v>4.0</v>
      </c>
      <c r="E5" s="27">
        <v>5.0</v>
      </c>
      <c r="F5" s="597">
        <v>6.0</v>
      </c>
      <c r="G5" s="27">
        <v>7.0</v>
      </c>
      <c r="H5" s="597">
        <v>8.0</v>
      </c>
      <c r="I5" s="27">
        <v>9.0</v>
      </c>
      <c r="J5" s="597">
        <v>10.0</v>
      </c>
      <c r="K5" s="598" t="s">
        <v>767</v>
      </c>
      <c r="L5" s="597">
        <v>12.0</v>
      </c>
      <c r="M5" s="2"/>
      <c r="N5" s="2"/>
      <c r="O5" s="2"/>
      <c r="P5" s="2"/>
      <c r="Q5" s="2"/>
      <c r="R5" s="2"/>
      <c r="S5" s="2"/>
      <c r="T5" s="2"/>
      <c r="U5" s="2"/>
      <c r="V5" s="2"/>
      <c r="W5" s="2"/>
      <c r="X5" s="2"/>
      <c r="Y5" s="2"/>
      <c r="Z5" s="2"/>
    </row>
    <row r="6" ht="30.0" customHeight="1">
      <c r="A6" s="599" t="s">
        <v>888</v>
      </c>
      <c r="B6" s="8"/>
      <c r="C6" s="8"/>
      <c r="D6" s="8"/>
      <c r="E6" s="8"/>
      <c r="F6" s="8"/>
      <c r="G6" s="8"/>
      <c r="H6" s="8"/>
      <c r="I6" s="8"/>
      <c r="J6" s="8"/>
      <c r="K6" s="8"/>
      <c r="L6" s="9"/>
      <c r="M6" s="2"/>
      <c r="N6" s="2"/>
      <c r="O6" s="2"/>
      <c r="P6" s="2"/>
      <c r="Q6" s="2"/>
      <c r="R6" s="2"/>
      <c r="S6" s="2"/>
      <c r="T6" s="2"/>
      <c r="U6" s="2"/>
      <c r="V6" s="2"/>
      <c r="W6" s="2"/>
      <c r="X6" s="2"/>
      <c r="Y6" s="2"/>
      <c r="Z6" s="2"/>
    </row>
    <row r="7" ht="25.5" customHeight="1">
      <c r="A7" s="600" t="s">
        <v>267</v>
      </c>
      <c r="B7" s="601" t="s">
        <v>889</v>
      </c>
      <c r="C7" s="9"/>
      <c r="D7" s="602"/>
      <c r="E7" s="602"/>
      <c r="F7" s="602"/>
      <c r="G7" s="603"/>
      <c r="H7" s="604"/>
      <c r="I7" s="604"/>
      <c r="J7" s="604"/>
      <c r="K7" s="605"/>
      <c r="L7" s="606">
        <f>SUM(L8:L20)/6</f>
        <v>0.8333333333</v>
      </c>
      <c r="M7" s="2"/>
      <c r="N7" s="2"/>
      <c r="O7" s="2"/>
      <c r="P7" s="2"/>
      <c r="Q7" s="2"/>
      <c r="R7" s="2"/>
      <c r="S7" s="2"/>
      <c r="T7" s="2"/>
      <c r="U7" s="2"/>
      <c r="V7" s="2"/>
      <c r="W7" s="2"/>
      <c r="X7" s="2"/>
      <c r="Y7" s="2"/>
      <c r="Z7" s="2"/>
    </row>
    <row r="8" ht="24.75" customHeight="1">
      <c r="A8" s="607"/>
      <c r="B8" s="608" t="s">
        <v>890</v>
      </c>
      <c r="C8" s="609"/>
      <c r="D8" s="610"/>
      <c r="E8" s="610"/>
      <c r="F8" s="610"/>
      <c r="G8" s="611"/>
      <c r="H8" s="612"/>
      <c r="I8" s="612"/>
      <c r="J8" s="612"/>
      <c r="K8" s="613"/>
      <c r="L8" s="614">
        <f>K9</f>
        <v>1</v>
      </c>
      <c r="M8" s="2"/>
      <c r="N8" s="2"/>
      <c r="O8" s="2"/>
      <c r="P8" s="2"/>
      <c r="Q8" s="2"/>
      <c r="R8" s="2"/>
      <c r="S8" s="2"/>
      <c r="T8" s="2"/>
      <c r="U8" s="2"/>
      <c r="V8" s="2"/>
      <c r="W8" s="2"/>
      <c r="X8" s="2"/>
      <c r="Y8" s="2"/>
      <c r="Z8" s="2"/>
    </row>
    <row r="9" ht="162.0" customHeight="1">
      <c r="A9" s="615"/>
      <c r="B9" s="616" t="s">
        <v>891</v>
      </c>
      <c r="C9" s="616" t="s">
        <v>892</v>
      </c>
      <c r="D9" s="617" t="s">
        <v>893</v>
      </c>
      <c r="E9" s="618" t="s">
        <v>894</v>
      </c>
      <c r="F9" s="619" t="s">
        <v>895</v>
      </c>
      <c r="G9" s="620">
        <v>46.0</v>
      </c>
      <c r="H9" s="48">
        <v>46.0</v>
      </c>
      <c r="I9" s="621">
        <v>1.0</v>
      </c>
      <c r="J9" s="622">
        <v>46.0</v>
      </c>
      <c r="K9" s="623">
        <f>J9/H9</f>
        <v>1</v>
      </c>
      <c r="L9" s="624"/>
      <c r="M9" s="2"/>
      <c r="N9" s="2"/>
      <c r="O9" s="2"/>
      <c r="P9" s="2"/>
      <c r="Q9" s="2"/>
      <c r="R9" s="2"/>
      <c r="S9" s="2"/>
      <c r="T9" s="2"/>
      <c r="U9" s="2"/>
      <c r="V9" s="2"/>
      <c r="W9" s="2"/>
      <c r="X9" s="2"/>
      <c r="Y9" s="2"/>
      <c r="Z9" s="2"/>
    </row>
    <row r="10" ht="33.75" customHeight="1">
      <c r="A10" s="615"/>
      <c r="B10" s="625" t="s">
        <v>896</v>
      </c>
      <c r="C10" s="625"/>
      <c r="D10" s="616"/>
      <c r="E10" s="616"/>
      <c r="F10" s="616"/>
      <c r="G10" s="620"/>
      <c r="H10" s="48"/>
      <c r="I10" s="48"/>
      <c r="J10" s="622"/>
      <c r="K10" s="626"/>
      <c r="L10" s="627">
        <f>SUM(K11:K12)/2</f>
        <v>1</v>
      </c>
      <c r="M10" s="2"/>
      <c r="N10" s="2"/>
      <c r="O10" s="2"/>
      <c r="P10" s="2"/>
      <c r="Q10" s="2"/>
      <c r="R10" s="2"/>
      <c r="S10" s="2"/>
      <c r="T10" s="2"/>
      <c r="U10" s="2"/>
      <c r="V10" s="2"/>
      <c r="W10" s="2"/>
      <c r="X10" s="2"/>
      <c r="Y10" s="2"/>
      <c r="Z10" s="2"/>
    </row>
    <row r="11" ht="62.25" customHeight="1">
      <c r="A11" s="615"/>
      <c r="B11" s="616" t="s">
        <v>897</v>
      </c>
      <c r="C11" s="628" t="s">
        <v>898</v>
      </c>
      <c r="D11" s="619" t="s">
        <v>899</v>
      </c>
      <c r="E11" s="619" t="s">
        <v>900</v>
      </c>
      <c r="F11" s="619" t="s">
        <v>895</v>
      </c>
      <c r="G11" s="629">
        <f t="shared" ref="G11:H11" si="1">7+12+1+6+3+9+20+11</f>
        <v>69</v>
      </c>
      <c r="H11" s="630">
        <f t="shared" si="1"/>
        <v>69</v>
      </c>
      <c r="I11" s="621">
        <v>1.0</v>
      </c>
      <c r="J11" s="622">
        <f t="shared" ref="J11:J12" si="3">7+12+1+6+3+9+20+11</f>
        <v>69</v>
      </c>
      <c r="K11" s="623">
        <f t="shared" ref="K11:K12" si="4">J11/H11</f>
        <v>1</v>
      </c>
      <c r="L11" s="631"/>
      <c r="M11" s="2"/>
      <c r="N11" s="2"/>
      <c r="O11" s="2"/>
      <c r="P11" s="2"/>
      <c r="Q11" s="2"/>
      <c r="R11" s="2"/>
      <c r="S11" s="2"/>
      <c r="T11" s="2"/>
      <c r="U11" s="2"/>
      <c r="V11" s="2"/>
      <c r="W11" s="2"/>
      <c r="X11" s="2"/>
      <c r="Y11" s="2"/>
      <c r="Z11" s="2"/>
    </row>
    <row r="12" ht="137.25" customHeight="1">
      <c r="A12" s="615"/>
      <c r="B12" s="616" t="s">
        <v>901</v>
      </c>
      <c r="C12" s="616" t="s">
        <v>902</v>
      </c>
      <c r="D12" s="619" t="s">
        <v>903</v>
      </c>
      <c r="E12" s="619" t="s">
        <v>904</v>
      </c>
      <c r="F12" s="619" t="s">
        <v>905</v>
      </c>
      <c r="G12" s="629">
        <f t="shared" ref="G12:H12" si="2">7+12+1+6+3+9+20+11</f>
        <v>69</v>
      </c>
      <c r="H12" s="630">
        <f t="shared" si="2"/>
        <v>69</v>
      </c>
      <c r="I12" s="621">
        <v>1.0</v>
      </c>
      <c r="J12" s="632">
        <f t="shared" si="3"/>
        <v>69</v>
      </c>
      <c r="K12" s="623">
        <f t="shared" si="4"/>
        <v>1</v>
      </c>
      <c r="L12" s="631"/>
      <c r="M12" s="2"/>
      <c r="N12" s="2"/>
      <c r="O12" s="2"/>
      <c r="P12" s="2"/>
      <c r="Q12" s="2"/>
      <c r="R12" s="2"/>
      <c r="S12" s="2"/>
      <c r="T12" s="2"/>
      <c r="U12" s="2"/>
      <c r="V12" s="2"/>
      <c r="W12" s="2"/>
      <c r="X12" s="2"/>
      <c r="Y12" s="2"/>
      <c r="Z12" s="2"/>
    </row>
    <row r="13" ht="27.75" customHeight="1">
      <c r="A13" s="615"/>
      <c r="B13" s="633" t="s">
        <v>906</v>
      </c>
      <c r="C13" s="625"/>
      <c r="D13" s="625"/>
      <c r="E13" s="625"/>
      <c r="F13" s="625"/>
      <c r="G13" s="625"/>
      <c r="H13" s="625"/>
      <c r="I13" s="625"/>
      <c r="J13" s="625"/>
      <c r="K13" s="623"/>
      <c r="L13" s="634">
        <f>K14</f>
        <v>1</v>
      </c>
      <c r="M13" s="2"/>
      <c r="N13" s="2"/>
      <c r="O13" s="2"/>
      <c r="P13" s="2"/>
      <c r="Q13" s="2"/>
      <c r="R13" s="2"/>
      <c r="S13" s="2"/>
      <c r="T13" s="2"/>
      <c r="U13" s="2"/>
      <c r="V13" s="2"/>
      <c r="W13" s="2"/>
      <c r="X13" s="2"/>
      <c r="Y13" s="2"/>
      <c r="Z13" s="2"/>
    </row>
    <row r="14" ht="75.0" customHeight="1">
      <c r="A14" s="615"/>
      <c r="B14" s="616" t="s">
        <v>907</v>
      </c>
      <c r="C14" s="619" t="s">
        <v>908</v>
      </c>
      <c r="D14" s="619" t="s">
        <v>909</v>
      </c>
      <c r="E14" s="616" t="s">
        <v>910</v>
      </c>
      <c r="F14" s="616" t="s">
        <v>911</v>
      </c>
      <c r="G14" s="620">
        <v>5.0</v>
      </c>
      <c r="H14" s="48">
        <v>5.0</v>
      </c>
      <c r="I14" s="621">
        <v>1.0</v>
      </c>
      <c r="J14" s="48">
        <v>5.0</v>
      </c>
      <c r="K14" s="623">
        <f>J14/H14</f>
        <v>1</v>
      </c>
      <c r="L14" s="631"/>
      <c r="M14" s="2"/>
      <c r="N14" s="2"/>
      <c r="O14" s="2"/>
      <c r="P14" s="2"/>
      <c r="Q14" s="2"/>
      <c r="R14" s="2"/>
      <c r="S14" s="2"/>
      <c r="T14" s="2"/>
      <c r="U14" s="2"/>
      <c r="V14" s="2"/>
      <c r="W14" s="2"/>
      <c r="X14" s="2"/>
      <c r="Y14" s="2"/>
      <c r="Z14" s="2"/>
    </row>
    <row r="15" ht="34.5" customHeight="1">
      <c r="A15" s="615"/>
      <c r="B15" s="635" t="s">
        <v>912</v>
      </c>
      <c r="C15" s="8"/>
      <c r="D15" s="8"/>
      <c r="E15" s="47"/>
      <c r="F15" s="625"/>
      <c r="G15" s="625"/>
      <c r="H15" s="625"/>
      <c r="I15" s="625"/>
      <c r="J15" s="625"/>
      <c r="K15" s="623"/>
      <c r="L15" s="634">
        <f>K16</f>
        <v>1</v>
      </c>
      <c r="M15" s="2"/>
      <c r="N15" s="2"/>
      <c r="O15" s="2"/>
      <c r="P15" s="2"/>
      <c r="Q15" s="2"/>
      <c r="R15" s="2"/>
      <c r="S15" s="2"/>
      <c r="T15" s="2"/>
      <c r="U15" s="2"/>
      <c r="V15" s="2"/>
      <c r="W15" s="2"/>
      <c r="X15" s="2"/>
      <c r="Y15" s="2"/>
      <c r="Z15" s="2"/>
    </row>
    <row r="16" ht="87.0" customHeight="1">
      <c r="A16" s="615"/>
      <c r="B16" s="616" t="s">
        <v>913</v>
      </c>
      <c r="C16" s="616" t="s">
        <v>913</v>
      </c>
      <c r="D16" s="619" t="s">
        <v>914</v>
      </c>
      <c r="E16" s="619" t="s">
        <v>915</v>
      </c>
      <c r="F16" s="619" t="s">
        <v>895</v>
      </c>
      <c r="G16" s="620">
        <v>21.0</v>
      </c>
      <c r="H16" s="48">
        <v>21.0</v>
      </c>
      <c r="I16" s="621">
        <v>1.0</v>
      </c>
      <c r="J16" s="48">
        <v>21.0</v>
      </c>
      <c r="K16" s="623">
        <f>J16/H16</f>
        <v>1</v>
      </c>
      <c r="L16" s="624"/>
      <c r="M16" s="2"/>
      <c r="N16" s="2"/>
      <c r="O16" s="2"/>
      <c r="P16" s="2"/>
      <c r="Q16" s="2"/>
      <c r="R16" s="2"/>
      <c r="S16" s="2"/>
      <c r="T16" s="2"/>
      <c r="U16" s="2"/>
      <c r="V16" s="2"/>
      <c r="W16" s="2"/>
      <c r="X16" s="2"/>
      <c r="Y16" s="2"/>
      <c r="Z16" s="2"/>
    </row>
    <row r="17" ht="28.5" customHeight="1">
      <c r="A17" s="615"/>
      <c r="B17" s="635" t="s">
        <v>916</v>
      </c>
      <c r="C17" s="8"/>
      <c r="D17" s="8"/>
      <c r="E17" s="9"/>
      <c r="F17" s="625"/>
      <c r="G17" s="625"/>
      <c r="H17" s="625"/>
      <c r="I17" s="625"/>
      <c r="J17" s="625"/>
      <c r="K17" s="623"/>
      <c r="L17" s="634">
        <f>K18</f>
        <v>0</v>
      </c>
      <c r="M17" s="2"/>
      <c r="N17" s="2"/>
      <c r="O17" s="2"/>
      <c r="P17" s="2"/>
      <c r="Q17" s="2"/>
      <c r="R17" s="2"/>
      <c r="S17" s="2"/>
      <c r="T17" s="2"/>
      <c r="U17" s="2"/>
      <c r="V17" s="2"/>
      <c r="W17" s="2"/>
      <c r="X17" s="2"/>
      <c r="Y17" s="2"/>
      <c r="Z17" s="2"/>
    </row>
    <row r="18" ht="137.25" customHeight="1">
      <c r="A18" s="615"/>
      <c r="B18" s="616" t="s">
        <v>917</v>
      </c>
      <c r="C18" s="619" t="s">
        <v>918</v>
      </c>
      <c r="D18" s="636" t="s">
        <v>919</v>
      </c>
      <c r="E18" s="618" t="s">
        <v>920</v>
      </c>
      <c r="F18" s="619" t="s">
        <v>921</v>
      </c>
      <c r="G18" s="620">
        <v>2400.0</v>
      </c>
      <c r="H18" s="48">
        <v>1920.0</v>
      </c>
      <c r="I18" s="621">
        <v>0.8</v>
      </c>
      <c r="J18" s="48"/>
      <c r="K18" s="623">
        <f>J18/H18</f>
        <v>0</v>
      </c>
      <c r="L18" s="624"/>
      <c r="M18" s="2"/>
      <c r="N18" s="2"/>
      <c r="O18" s="2"/>
      <c r="P18" s="2"/>
      <c r="Q18" s="2"/>
      <c r="R18" s="2"/>
      <c r="S18" s="2"/>
      <c r="T18" s="2"/>
      <c r="U18" s="2"/>
      <c r="V18" s="2"/>
      <c r="W18" s="2"/>
      <c r="X18" s="2"/>
      <c r="Y18" s="2"/>
      <c r="Z18" s="2"/>
    </row>
    <row r="19" ht="24.75" customHeight="1">
      <c r="A19" s="615"/>
      <c r="B19" s="633" t="s">
        <v>922</v>
      </c>
      <c r="C19" s="625"/>
      <c r="D19" s="625"/>
      <c r="E19" s="625"/>
      <c r="F19" s="625"/>
      <c r="G19" s="625"/>
      <c r="H19" s="625"/>
      <c r="I19" s="625"/>
      <c r="J19" s="625"/>
      <c r="K19" s="623"/>
      <c r="L19" s="634">
        <f>K20</f>
        <v>1</v>
      </c>
      <c r="M19" s="2"/>
      <c r="N19" s="2"/>
      <c r="O19" s="2"/>
      <c r="P19" s="2"/>
      <c r="Q19" s="2"/>
      <c r="R19" s="2"/>
      <c r="S19" s="2"/>
      <c r="T19" s="2"/>
      <c r="U19" s="2"/>
      <c r="V19" s="2"/>
      <c r="W19" s="2"/>
      <c r="X19" s="2"/>
      <c r="Y19" s="2"/>
      <c r="Z19" s="2"/>
    </row>
    <row r="20" ht="75.0" customHeight="1">
      <c r="A20" s="615"/>
      <c r="B20" s="616" t="s">
        <v>923</v>
      </c>
      <c r="C20" s="619" t="s">
        <v>924</v>
      </c>
      <c r="D20" s="619" t="s">
        <v>925</v>
      </c>
      <c r="E20" s="619" t="s">
        <v>926</v>
      </c>
      <c r="F20" s="619" t="s">
        <v>895</v>
      </c>
      <c r="G20" s="620">
        <v>13.0</v>
      </c>
      <c r="H20" s="48">
        <v>13.0</v>
      </c>
      <c r="I20" s="621">
        <v>1.0</v>
      </c>
      <c r="J20" s="48">
        <v>13.0</v>
      </c>
      <c r="K20" s="623">
        <f>J20/H20</f>
        <v>1</v>
      </c>
      <c r="L20" s="631"/>
      <c r="M20" s="2"/>
      <c r="N20" s="2"/>
      <c r="O20" s="2"/>
      <c r="P20" s="2"/>
      <c r="Q20" s="2"/>
      <c r="R20" s="2"/>
      <c r="S20" s="2"/>
      <c r="T20" s="2"/>
      <c r="U20" s="2"/>
      <c r="V20" s="2"/>
      <c r="W20" s="2"/>
      <c r="X20" s="2"/>
      <c r="Y20" s="2"/>
      <c r="Z20" s="2"/>
    </row>
    <row r="21" ht="15.0" customHeight="1">
      <c r="A21" s="637" t="s">
        <v>344</v>
      </c>
      <c r="B21" s="638" t="s">
        <v>927</v>
      </c>
      <c r="C21" s="639"/>
      <c r="D21" s="639"/>
      <c r="E21" s="639"/>
      <c r="F21" s="639"/>
      <c r="G21" s="639"/>
      <c r="H21" s="639"/>
      <c r="I21" s="639"/>
      <c r="J21" s="639"/>
      <c r="K21" s="639"/>
      <c r="L21" s="639" t="str">
        <f>L22+L41+L50+L52+L55+L58+L61/7</f>
        <v>#DIV/0!</v>
      </c>
      <c r="M21" s="2"/>
      <c r="N21" s="2"/>
      <c r="O21" s="2"/>
      <c r="P21" s="2"/>
      <c r="Q21" s="2"/>
      <c r="R21" s="2"/>
      <c r="S21" s="2"/>
      <c r="T21" s="2"/>
      <c r="U21" s="2"/>
      <c r="V21" s="2"/>
      <c r="W21" s="2"/>
      <c r="X21" s="2"/>
      <c r="Y21" s="2"/>
      <c r="Z21" s="2"/>
    </row>
    <row r="22" ht="27.0" customHeight="1">
      <c r="A22" s="640" t="s">
        <v>928</v>
      </c>
      <c r="B22" s="641" t="s">
        <v>929</v>
      </c>
      <c r="C22" s="642"/>
      <c r="D22" s="642"/>
      <c r="E22" s="642"/>
      <c r="F22" s="642"/>
      <c r="G22" s="642"/>
      <c r="H22" s="642"/>
      <c r="I22" s="642"/>
      <c r="J22" s="642"/>
      <c r="K22" s="642"/>
      <c r="L22" s="643">
        <f>SUM(L23:L40)/8</f>
        <v>0.375</v>
      </c>
      <c r="M22" s="2"/>
      <c r="N22" s="2"/>
      <c r="O22" s="2"/>
      <c r="P22" s="2"/>
      <c r="Q22" s="2"/>
      <c r="R22" s="2"/>
      <c r="S22" s="2"/>
      <c r="T22" s="2"/>
      <c r="U22" s="2"/>
      <c r="V22" s="2"/>
      <c r="W22" s="2"/>
      <c r="X22" s="2"/>
      <c r="Y22" s="2"/>
      <c r="Z22" s="2"/>
    </row>
    <row r="23" ht="26.25" customHeight="1">
      <c r="A23" s="615"/>
      <c r="B23" s="644" t="s">
        <v>930</v>
      </c>
      <c r="C23" s="8"/>
      <c r="D23" s="8"/>
      <c r="E23" s="9"/>
      <c r="F23" s="645"/>
      <c r="G23" s="646"/>
      <c r="H23" s="647"/>
      <c r="I23" s="647"/>
      <c r="J23" s="647"/>
      <c r="K23" s="648"/>
      <c r="L23" s="649">
        <f>SUM(K24:K25)/2</f>
        <v>0</v>
      </c>
      <c r="M23" s="2"/>
      <c r="N23" s="2"/>
      <c r="O23" s="2"/>
      <c r="P23" s="2"/>
      <c r="Q23" s="2"/>
      <c r="R23" s="2"/>
      <c r="S23" s="2"/>
      <c r="T23" s="2"/>
      <c r="U23" s="2"/>
      <c r="V23" s="2"/>
      <c r="W23" s="2"/>
      <c r="X23" s="2"/>
      <c r="Y23" s="2"/>
      <c r="Z23" s="2"/>
    </row>
    <row r="24" ht="51.0" customHeight="1">
      <c r="A24" s="615"/>
      <c r="B24" s="616" t="s">
        <v>931</v>
      </c>
      <c r="C24" s="619" t="s">
        <v>932</v>
      </c>
      <c r="D24" s="650" t="s">
        <v>933</v>
      </c>
      <c r="E24" s="9"/>
      <c r="F24" s="651" t="s">
        <v>292</v>
      </c>
      <c r="G24" s="652">
        <v>1.0</v>
      </c>
      <c r="H24" s="48">
        <v>1.0</v>
      </c>
      <c r="I24" s="621">
        <v>1.0</v>
      </c>
      <c r="J24" s="48">
        <v>0.0</v>
      </c>
      <c r="K24" s="624">
        <f t="shared" ref="K24:K25" si="5">J24/H24</f>
        <v>0</v>
      </c>
      <c r="L24" s="624"/>
      <c r="M24" s="2"/>
      <c r="N24" s="2"/>
      <c r="O24" s="2"/>
      <c r="P24" s="2"/>
      <c r="Q24" s="2"/>
      <c r="R24" s="2"/>
      <c r="S24" s="2"/>
      <c r="T24" s="2"/>
      <c r="U24" s="2"/>
      <c r="V24" s="2"/>
      <c r="W24" s="2"/>
      <c r="X24" s="2"/>
      <c r="Y24" s="2"/>
      <c r="Z24" s="2"/>
    </row>
    <row r="25" ht="137.25" customHeight="1">
      <c r="A25" s="615"/>
      <c r="B25" s="616" t="s">
        <v>917</v>
      </c>
      <c r="C25" s="619" t="s">
        <v>918</v>
      </c>
      <c r="D25" s="636" t="s">
        <v>934</v>
      </c>
      <c r="E25" s="653" t="s">
        <v>935</v>
      </c>
      <c r="F25" s="619" t="s">
        <v>895</v>
      </c>
      <c r="G25" s="652">
        <v>2400.0</v>
      </c>
      <c r="H25" s="48">
        <v>2400.0</v>
      </c>
      <c r="I25" s="621">
        <v>1.0</v>
      </c>
      <c r="J25" s="48"/>
      <c r="K25" s="624">
        <f t="shared" si="5"/>
        <v>0</v>
      </c>
      <c r="L25" s="624"/>
      <c r="M25" s="654" t="s">
        <v>936</v>
      </c>
      <c r="N25" s="2"/>
      <c r="O25" s="2"/>
      <c r="P25" s="2"/>
      <c r="Q25" s="2"/>
      <c r="R25" s="2"/>
      <c r="S25" s="2"/>
      <c r="T25" s="2"/>
      <c r="U25" s="2"/>
      <c r="V25" s="2"/>
      <c r="W25" s="2"/>
      <c r="X25" s="2"/>
      <c r="Y25" s="2"/>
      <c r="Z25" s="2"/>
    </row>
    <row r="26" ht="33.75" customHeight="1">
      <c r="A26" s="615"/>
      <c r="B26" s="644" t="s">
        <v>937</v>
      </c>
      <c r="C26" s="8"/>
      <c r="D26" s="8"/>
      <c r="E26" s="9"/>
      <c r="F26" s="645"/>
      <c r="G26" s="646"/>
      <c r="H26" s="647"/>
      <c r="I26" s="647"/>
      <c r="J26" s="647"/>
      <c r="K26" s="648"/>
      <c r="L26" s="649">
        <f>K27</f>
        <v>0</v>
      </c>
      <c r="M26" s="2"/>
      <c r="N26" s="2"/>
      <c r="O26" s="2"/>
      <c r="P26" s="2"/>
      <c r="Q26" s="2"/>
      <c r="R26" s="2"/>
      <c r="S26" s="2"/>
      <c r="T26" s="2"/>
      <c r="U26" s="2"/>
      <c r="V26" s="2"/>
      <c r="W26" s="2"/>
      <c r="X26" s="2"/>
      <c r="Y26" s="2"/>
      <c r="Z26" s="2"/>
    </row>
    <row r="27" ht="162.0" customHeight="1">
      <c r="A27" s="615"/>
      <c r="B27" s="616" t="s">
        <v>938</v>
      </c>
      <c r="C27" s="619" t="s">
        <v>939</v>
      </c>
      <c r="D27" s="655" t="s">
        <v>940</v>
      </c>
      <c r="E27" s="655" t="s">
        <v>941</v>
      </c>
      <c r="F27" s="655" t="s">
        <v>895</v>
      </c>
      <c r="G27" s="652">
        <v>612.0</v>
      </c>
      <c r="H27" s="48">
        <v>612.0</v>
      </c>
      <c r="I27" s="621">
        <v>1.0</v>
      </c>
      <c r="J27" s="48"/>
      <c r="K27" s="624">
        <f>J27/H27</f>
        <v>0</v>
      </c>
      <c r="L27" s="624"/>
      <c r="M27" s="2"/>
      <c r="N27" s="2"/>
      <c r="O27" s="2"/>
      <c r="P27" s="2"/>
      <c r="Q27" s="2"/>
      <c r="R27" s="2"/>
      <c r="S27" s="2"/>
      <c r="T27" s="2"/>
      <c r="U27" s="2"/>
      <c r="V27" s="2"/>
      <c r="W27" s="2"/>
      <c r="X27" s="2"/>
      <c r="Y27" s="2"/>
      <c r="Z27" s="2"/>
    </row>
    <row r="28" ht="38.25" customHeight="1">
      <c r="A28" s="615"/>
      <c r="B28" s="644" t="s">
        <v>942</v>
      </c>
      <c r="C28" s="8"/>
      <c r="D28" s="8"/>
      <c r="E28" s="9"/>
      <c r="F28" s="655"/>
      <c r="G28" s="620"/>
      <c r="H28" s="48"/>
      <c r="I28" s="48"/>
      <c r="J28" s="48"/>
      <c r="K28" s="656"/>
      <c r="L28" s="624">
        <f>K29</f>
        <v>0.5</v>
      </c>
      <c r="M28" s="2"/>
      <c r="N28" s="2"/>
      <c r="O28" s="2"/>
      <c r="P28" s="2"/>
      <c r="Q28" s="2"/>
      <c r="R28" s="2"/>
      <c r="S28" s="2"/>
      <c r="T28" s="2"/>
      <c r="U28" s="2"/>
      <c r="V28" s="2"/>
      <c r="W28" s="2"/>
      <c r="X28" s="2"/>
      <c r="Y28" s="2"/>
      <c r="Z28" s="2"/>
    </row>
    <row r="29" ht="87.75" customHeight="1">
      <c r="A29" s="615"/>
      <c r="B29" s="616" t="s">
        <v>943</v>
      </c>
      <c r="C29" s="619" t="s">
        <v>944</v>
      </c>
      <c r="D29" s="657" t="s">
        <v>945</v>
      </c>
      <c r="E29" s="9"/>
      <c r="F29" s="655" t="s">
        <v>895</v>
      </c>
      <c r="G29" s="620">
        <v>12.0</v>
      </c>
      <c r="H29" s="48">
        <v>12.0</v>
      </c>
      <c r="I29" s="621">
        <v>1.0</v>
      </c>
      <c r="J29" s="48">
        <v>6.0</v>
      </c>
      <c r="K29" s="624">
        <f>J29/H29</f>
        <v>0.5</v>
      </c>
      <c r="L29" s="658"/>
      <c r="M29" s="2"/>
      <c r="N29" s="2"/>
      <c r="O29" s="2"/>
      <c r="P29" s="2"/>
      <c r="Q29" s="2"/>
      <c r="R29" s="2"/>
      <c r="S29" s="2"/>
      <c r="T29" s="2"/>
      <c r="U29" s="2"/>
      <c r="V29" s="2"/>
      <c r="W29" s="2"/>
      <c r="X29" s="2"/>
      <c r="Y29" s="2"/>
      <c r="Z29" s="2"/>
    </row>
    <row r="30" ht="25.5" customHeight="1">
      <c r="A30" s="615"/>
      <c r="B30" s="644" t="s">
        <v>946</v>
      </c>
      <c r="C30" s="8"/>
      <c r="D30" s="8"/>
      <c r="E30" s="9"/>
      <c r="F30" s="655"/>
      <c r="G30" s="620"/>
      <c r="H30" s="48"/>
      <c r="I30" s="48"/>
      <c r="J30" s="48"/>
      <c r="K30" s="656"/>
      <c r="L30" s="624">
        <f>K31</f>
        <v>0.5</v>
      </c>
      <c r="M30" s="2"/>
      <c r="N30" s="2"/>
      <c r="O30" s="2"/>
      <c r="P30" s="2"/>
      <c r="Q30" s="2"/>
      <c r="R30" s="2"/>
      <c r="S30" s="2"/>
      <c r="T30" s="2"/>
      <c r="U30" s="2"/>
      <c r="V30" s="2"/>
      <c r="W30" s="2"/>
      <c r="X30" s="2"/>
      <c r="Y30" s="2"/>
      <c r="Z30" s="2"/>
    </row>
    <row r="31" ht="127.5" customHeight="1">
      <c r="A31" s="615"/>
      <c r="B31" s="616" t="s">
        <v>947</v>
      </c>
      <c r="C31" s="616" t="s">
        <v>948</v>
      </c>
      <c r="D31" s="618" t="s">
        <v>949</v>
      </c>
      <c r="E31" s="619" t="s">
        <v>950</v>
      </c>
      <c r="F31" s="659" t="s">
        <v>895</v>
      </c>
      <c r="G31" s="620">
        <v>612.0</v>
      </c>
      <c r="H31" s="48">
        <v>612.0</v>
      </c>
      <c r="I31" s="621">
        <v>1.0</v>
      </c>
      <c r="J31" s="48">
        <v>306.0</v>
      </c>
      <c r="K31" s="624">
        <f>J31/H31</f>
        <v>0.5</v>
      </c>
      <c r="L31" s="660"/>
      <c r="M31" s="2"/>
      <c r="N31" s="2"/>
      <c r="O31" s="2"/>
      <c r="P31" s="2"/>
      <c r="Q31" s="2"/>
      <c r="R31" s="2"/>
      <c r="S31" s="2"/>
      <c r="T31" s="2"/>
      <c r="U31" s="2"/>
      <c r="V31" s="2"/>
      <c r="W31" s="2"/>
      <c r="X31" s="2"/>
      <c r="Y31" s="2"/>
      <c r="Z31" s="2"/>
    </row>
    <row r="32" ht="26.25" customHeight="1">
      <c r="A32" s="615"/>
      <c r="B32" s="644" t="s">
        <v>951</v>
      </c>
      <c r="C32" s="8"/>
      <c r="D32" s="8"/>
      <c r="E32" s="9"/>
      <c r="F32" s="655"/>
      <c r="G32" s="620"/>
      <c r="H32" s="48"/>
      <c r="I32" s="48"/>
      <c r="J32" s="48"/>
      <c r="K32" s="627"/>
      <c r="L32" s="624">
        <f>K33</f>
        <v>0.5</v>
      </c>
      <c r="M32" s="2"/>
      <c r="N32" s="2"/>
      <c r="O32" s="2"/>
      <c r="P32" s="2"/>
      <c r="Q32" s="2"/>
      <c r="R32" s="2"/>
      <c r="S32" s="2"/>
      <c r="T32" s="2"/>
      <c r="U32" s="2"/>
      <c r="V32" s="2"/>
      <c r="W32" s="2"/>
      <c r="X32" s="2"/>
      <c r="Y32" s="2"/>
      <c r="Z32" s="2"/>
    </row>
    <row r="33" ht="87.0" customHeight="1">
      <c r="A33" s="615"/>
      <c r="B33" s="616" t="s">
        <v>952</v>
      </c>
      <c r="C33" s="619" t="s">
        <v>953</v>
      </c>
      <c r="D33" s="619" t="s">
        <v>954</v>
      </c>
      <c r="E33" s="619" t="s">
        <v>955</v>
      </c>
      <c r="F33" s="619" t="s">
        <v>956</v>
      </c>
      <c r="G33" s="620">
        <v>60.0</v>
      </c>
      <c r="H33" s="48">
        <v>60.0</v>
      </c>
      <c r="I33" s="621">
        <v>1.0</v>
      </c>
      <c r="J33" s="48">
        <v>30.0</v>
      </c>
      <c r="K33" s="624">
        <f>J33/H33</f>
        <v>0.5</v>
      </c>
      <c r="L33" s="661"/>
      <c r="M33" s="2"/>
      <c r="N33" s="2"/>
      <c r="O33" s="2"/>
      <c r="P33" s="2"/>
      <c r="Q33" s="2"/>
      <c r="R33" s="2"/>
      <c r="S33" s="2"/>
      <c r="T33" s="2"/>
      <c r="U33" s="2"/>
      <c r="V33" s="2"/>
      <c r="W33" s="2"/>
      <c r="X33" s="2"/>
      <c r="Y33" s="2"/>
      <c r="Z33" s="2"/>
    </row>
    <row r="34" ht="25.5" customHeight="1">
      <c r="A34" s="615"/>
      <c r="B34" s="644" t="s">
        <v>957</v>
      </c>
      <c r="C34" s="8"/>
      <c r="D34" s="8"/>
      <c r="E34" s="9"/>
      <c r="F34" s="655"/>
      <c r="G34" s="620"/>
      <c r="H34" s="48"/>
      <c r="I34" s="48"/>
      <c r="J34" s="48"/>
      <c r="K34" s="656"/>
      <c r="L34" s="624">
        <f>K35</f>
        <v>0.5</v>
      </c>
      <c r="M34" s="2"/>
      <c r="N34" s="2"/>
      <c r="O34" s="2"/>
      <c r="P34" s="2"/>
      <c r="Q34" s="2"/>
      <c r="R34" s="2"/>
      <c r="S34" s="2"/>
      <c r="T34" s="2"/>
      <c r="U34" s="2"/>
      <c r="V34" s="2"/>
      <c r="W34" s="2"/>
      <c r="X34" s="2"/>
      <c r="Y34" s="2"/>
      <c r="Z34" s="2"/>
    </row>
    <row r="35" ht="37.5" customHeight="1">
      <c r="A35" s="615"/>
      <c r="B35" s="616" t="s">
        <v>958</v>
      </c>
      <c r="C35" s="619" t="s">
        <v>959</v>
      </c>
      <c r="D35" s="657" t="s">
        <v>960</v>
      </c>
      <c r="E35" s="9"/>
      <c r="F35" s="655" t="s">
        <v>895</v>
      </c>
      <c r="G35" s="620">
        <v>24.0</v>
      </c>
      <c r="H35" s="48">
        <v>24.0</v>
      </c>
      <c r="I35" s="621">
        <v>1.0</v>
      </c>
      <c r="J35" s="48">
        <v>12.0</v>
      </c>
      <c r="K35" s="624">
        <f>J35/H35</f>
        <v>0.5</v>
      </c>
      <c r="L35" s="624"/>
      <c r="M35" s="2"/>
      <c r="N35" s="2"/>
      <c r="O35" s="2"/>
      <c r="P35" s="2"/>
      <c r="Q35" s="2"/>
      <c r="R35" s="2"/>
      <c r="S35" s="2"/>
      <c r="T35" s="2"/>
      <c r="U35" s="2"/>
      <c r="V35" s="2"/>
      <c r="W35" s="2"/>
      <c r="X35" s="2"/>
      <c r="Y35" s="2"/>
      <c r="Z35" s="2"/>
    </row>
    <row r="36" ht="25.5" customHeight="1">
      <c r="A36" s="615"/>
      <c r="B36" s="644" t="s">
        <v>961</v>
      </c>
      <c r="C36" s="8"/>
      <c r="D36" s="8"/>
      <c r="E36" s="9"/>
      <c r="F36" s="655"/>
      <c r="G36" s="620"/>
      <c r="H36" s="48"/>
      <c r="I36" s="48"/>
      <c r="J36" s="48"/>
      <c r="K36" s="656"/>
      <c r="L36" s="624">
        <f>SUM(K37:K38)/2</f>
        <v>0.75</v>
      </c>
      <c r="M36" s="2"/>
      <c r="N36" s="2"/>
      <c r="O36" s="2"/>
      <c r="P36" s="2"/>
      <c r="Q36" s="2"/>
      <c r="R36" s="2"/>
      <c r="S36" s="2"/>
      <c r="T36" s="2"/>
      <c r="U36" s="2"/>
      <c r="V36" s="2"/>
      <c r="W36" s="2"/>
      <c r="X36" s="2"/>
      <c r="Y36" s="2"/>
      <c r="Z36" s="2"/>
    </row>
    <row r="37" ht="51.0" customHeight="1">
      <c r="A37" s="615"/>
      <c r="B37" s="616" t="s">
        <v>962</v>
      </c>
      <c r="C37" s="655" t="s">
        <v>963</v>
      </c>
      <c r="D37" s="662" t="s">
        <v>964</v>
      </c>
      <c r="E37" s="663" t="s">
        <v>965</v>
      </c>
      <c r="F37" s="655" t="s">
        <v>905</v>
      </c>
      <c r="G37" s="620">
        <v>4.0</v>
      </c>
      <c r="H37" s="48">
        <v>4.0</v>
      </c>
      <c r="I37" s="621">
        <v>1.0</v>
      </c>
      <c r="J37" s="48">
        <v>2.0</v>
      </c>
      <c r="K37" s="624">
        <f t="shared" ref="K37:K38" si="6">J37/H37</f>
        <v>0.5</v>
      </c>
      <c r="L37" s="624"/>
      <c r="M37" s="2"/>
      <c r="N37" s="2"/>
      <c r="O37" s="2"/>
      <c r="P37" s="2"/>
      <c r="Q37" s="2"/>
      <c r="R37" s="2"/>
      <c r="S37" s="2"/>
      <c r="T37" s="2"/>
      <c r="U37" s="2"/>
      <c r="V37" s="2"/>
      <c r="W37" s="2"/>
      <c r="X37" s="2"/>
      <c r="Y37" s="2"/>
      <c r="Z37" s="2"/>
    </row>
    <row r="38" ht="37.5" customHeight="1">
      <c r="A38" s="615"/>
      <c r="B38" s="616" t="s">
        <v>966</v>
      </c>
      <c r="C38" s="655" t="s">
        <v>967</v>
      </c>
      <c r="D38" s="657" t="s">
        <v>968</v>
      </c>
      <c r="E38" s="9"/>
      <c r="F38" s="655" t="s">
        <v>969</v>
      </c>
      <c r="G38" s="620">
        <v>2.0</v>
      </c>
      <c r="H38" s="48">
        <v>2.0</v>
      </c>
      <c r="I38" s="621">
        <v>1.0</v>
      </c>
      <c r="J38" s="48">
        <v>2.0</v>
      </c>
      <c r="K38" s="624">
        <f t="shared" si="6"/>
        <v>1</v>
      </c>
      <c r="L38" s="624"/>
      <c r="M38" s="2"/>
      <c r="N38" s="2"/>
      <c r="O38" s="2"/>
      <c r="P38" s="2"/>
      <c r="Q38" s="2"/>
      <c r="R38" s="2"/>
      <c r="S38" s="2"/>
      <c r="T38" s="2"/>
      <c r="U38" s="2"/>
      <c r="V38" s="2"/>
      <c r="W38" s="2"/>
      <c r="X38" s="2"/>
      <c r="Y38" s="2"/>
      <c r="Z38" s="2"/>
    </row>
    <row r="39" ht="32.25" customHeight="1">
      <c r="A39" s="615"/>
      <c r="B39" s="664" t="s">
        <v>970</v>
      </c>
      <c r="C39" s="8"/>
      <c r="D39" s="8"/>
      <c r="E39" s="9"/>
      <c r="F39" s="655"/>
      <c r="G39" s="620"/>
      <c r="H39" s="48"/>
      <c r="I39" s="48"/>
      <c r="J39" s="48"/>
      <c r="K39" s="656"/>
      <c r="L39" s="624">
        <f>SUM(K40)/2</f>
        <v>0.25</v>
      </c>
      <c r="M39" s="2"/>
      <c r="N39" s="2"/>
      <c r="O39" s="2"/>
      <c r="P39" s="2"/>
      <c r="Q39" s="2"/>
      <c r="R39" s="2"/>
      <c r="S39" s="2"/>
      <c r="T39" s="2"/>
      <c r="U39" s="2"/>
      <c r="V39" s="2"/>
      <c r="W39" s="2"/>
      <c r="X39" s="2"/>
      <c r="Y39" s="2"/>
      <c r="Z39" s="2"/>
    </row>
    <row r="40" ht="121.5" customHeight="1">
      <c r="A40" s="615"/>
      <c r="B40" s="616" t="s">
        <v>971</v>
      </c>
      <c r="C40" s="619" t="s">
        <v>972</v>
      </c>
      <c r="D40" s="650" t="s">
        <v>973</v>
      </c>
      <c r="E40" s="9"/>
      <c r="F40" s="655" t="s">
        <v>895</v>
      </c>
      <c r="G40" s="620">
        <v>12.0</v>
      </c>
      <c r="H40" s="48">
        <v>12.0</v>
      </c>
      <c r="I40" s="621">
        <v>1.0</v>
      </c>
      <c r="J40" s="48">
        <v>6.0</v>
      </c>
      <c r="K40" s="624">
        <f>J40/H40</f>
        <v>0.5</v>
      </c>
      <c r="L40" s="624"/>
      <c r="M40" s="2"/>
      <c r="N40" s="2"/>
      <c r="O40" s="2"/>
      <c r="P40" s="2"/>
      <c r="Q40" s="2"/>
      <c r="R40" s="2"/>
      <c r="S40" s="2"/>
      <c r="T40" s="2"/>
      <c r="U40" s="2"/>
      <c r="V40" s="2"/>
      <c r="W40" s="2"/>
      <c r="X40" s="2"/>
      <c r="Y40" s="2"/>
      <c r="Z40" s="2"/>
    </row>
    <row r="41" ht="14.25" customHeight="1">
      <c r="A41" s="665" t="s">
        <v>974</v>
      </c>
      <c r="B41" s="666" t="s">
        <v>975</v>
      </c>
      <c r="C41" s="8"/>
      <c r="D41" s="8"/>
      <c r="E41" s="9"/>
      <c r="F41" s="667"/>
      <c r="G41" s="668"/>
      <c r="H41" s="669"/>
      <c r="I41" s="669"/>
      <c r="J41" s="669"/>
      <c r="K41" s="670"/>
      <c r="L41" s="671">
        <f>SUM(L42:L49)/3</f>
        <v>0.3888888889</v>
      </c>
      <c r="M41" s="2"/>
      <c r="N41" s="2"/>
      <c r="O41" s="2"/>
      <c r="P41" s="2"/>
      <c r="Q41" s="2"/>
      <c r="R41" s="2"/>
      <c r="S41" s="2"/>
      <c r="T41" s="2"/>
      <c r="U41" s="2"/>
      <c r="V41" s="2"/>
      <c r="W41" s="2"/>
      <c r="X41" s="2"/>
      <c r="Y41" s="2"/>
      <c r="Z41" s="2"/>
    </row>
    <row r="42" ht="14.25" customHeight="1">
      <c r="A42" s="615"/>
      <c r="B42" s="616" t="s">
        <v>976</v>
      </c>
      <c r="C42" s="655"/>
      <c r="D42" s="655"/>
      <c r="E42" s="655"/>
      <c r="F42" s="655"/>
      <c r="G42" s="620"/>
      <c r="H42" s="48"/>
      <c r="I42" s="48"/>
      <c r="J42" s="48"/>
      <c r="K42" s="672"/>
      <c r="L42" s="624">
        <f>K43</f>
        <v>0</v>
      </c>
      <c r="M42" s="2"/>
      <c r="N42" s="2"/>
      <c r="O42" s="2"/>
      <c r="P42" s="2"/>
      <c r="Q42" s="2"/>
      <c r="R42" s="2"/>
      <c r="S42" s="2"/>
      <c r="T42" s="2"/>
      <c r="U42" s="2"/>
      <c r="V42" s="2"/>
      <c r="W42" s="2"/>
      <c r="X42" s="2"/>
      <c r="Y42" s="2"/>
      <c r="Z42" s="2"/>
    </row>
    <row r="43" ht="137.25" customHeight="1">
      <c r="A43" s="615"/>
      <c r="B43" s="616" t="s">
        <v>917</v>
      </c>
      <c r="C43" s="619" t="s">
        <v>918</v>
      </c>
      <c r="D43" s="636" t="s">
        <v>934</v>
      </c>
      <c r="E43" s="653" t="s">
        <v>935</v>
      </c>
      <c r="F43" s="655" t="s">
        <v>977</v>
      </c>
      <c r="G43" s="620">
        <v>2400.0</v>
      </c>
      <c r="H43" s="48">
        <v>2400.0</v>
      </c>
      <c r="I43" s="621">
        <v>1.0</v>
      </c>
      <c r="J43" s="48"/>
      <c r="K43" s="624">
        <f>J43/H43</f>
        <v>0</v>
      </c>
      <c r="L43" s="658"/>
      <c r="M43" s="654" t="s">
        <v>936</v>
      </c>
      <c r="N43" s="2"/>
      <c r="O43" s="2"/>
      <c r="P43" s="2"/>
      <c r="Q43" s="2"/>
      <c r="R43" s="2"/>
      <c r="S43" s="2"/>
      <c r="T43" s="2"/>
      <c r="U43" s="2"/>
      <c r="V43" s="2"/>
      <c r="W43" s="2"/>
      <c r="X43" s="2"/>
      <c r="Y43" s="2"/>
      <c r="Z43" s="2"/>
    </row>
    <row r="44" ht="19.5" customHeight="1">
      <c r="A44" s="615"/>
      <c r="B44" s="616" t="s">
        <v>978</v>
      </c>
      <c r="C44" s="655"/>
      <c r="D44" s="655"/>
      <c r="E44" s="655"/>
      <c r="F44" s="655"/>
      <c r="G44" s="620"/>
      <c r="H44" s="48"/>
      <c r="I44" s="48"/>
      <c r="J44" s="48"/>
      <c r="K44" s="656"/>
      <c r="L44" s="624">
        <f>SUM(K45:K47)/3</f>
        <v>0.6666666667</v>
      </c>
      <c r="M44" s="2"/>
      <c r="N44" s="2"/>
      <c r="O44" s="2"/>
      <c r="P44" s="2"/>
      <c r="Q44" s="2"/>
      <c r="R44" s="2"/>
      <c r="S44" s="2"/>
      <c r="T44" s="2"/>
      <c r="U44" s="2"/>
      <c r="V44" s="2"/>
      <c r="W44" s="2"/>
      <c r="X44" s="2"/>
      <c r="Y44" s="2"/>
      <c r="Z44" s="2"/>
    </row>
    <row r="45" ht="162.0" customHeight="1">
      <c r="A45" s="615"/>
      <c r="B45" s="616" t="s">
        <v>938</v>
      </c>
      <c r="C45" s="619" t="s">
        <v>939</v>
      </c>
      <c r="D45" s="655" t="s">
        <v>940</v>
      </c>
      <c r="E45" s="655" t="s">
        <v>941</v>
      </c>
      <c r="F45" s="655" t="s">
        <v>895</v>
      </c>
      <c r="G45" s="620">
        <v>612.0</v>
      </c>
      <c r="H45" s="48">
        <v>612.0</v>
      </c>
      <c r="I45" s="621">
        <v>1.0</v>
      </c>
      <c r="J45" s="48">
        <v>306.0</v>
      </c>
      <c r="K45" s="624">
        <f t="shared" ref="K45:K47" si="7">J45/H45</f>
        <v>0.5</v>
      </c>
      <c r="L45" s="624"/>
      <c r="M45" s="2"/>
      <c r="N45" s="2"/>
      <c r="O45" s="2"/>
      <c r="P45" s="2"/>
      <c r="Q45" s="2"/>
      <c r="R45" s="2"/>
      <c r="S45" s="2"/>
      <c r="T45" s="2"/>
      <c r="U45" s="2"/>
      <c r="V45" s="2"/>
      <c r="W45" s="2"/>
      <c r="X45" s="2"/>
      <c r="Y45" s="2"/>
      <c r="Z45" s="2"/>
    </row>
    <row r="46" ht="87.0" customHeight="1">
      <c r="A46" s="615"/>
      <c r="B46" s="616" t="s">
        <v>962</v>
      </c>
      <c r="C46" s="655" t="s">
        <v>963</v>
      </c>
      <c r="D46" s="662" t="s">
        <v>964</v>
      </c>
      <c r="E46" s="663" t="s">
        <v>965</v>
      </c>
      <c r="F46" s="655" t="s">
        <v>292</v>
      </c>
      <c r="G46" s="620">
        <v>4.0</v>
      </c>
      <c r="H46" s="48">
        <v>4.0</v>
      </c>
      <c r="I46" s="621">
        <v>1.0</v>
      </c>
      <c r="J46" s="48">
        <v>2.0</v>
      </c>
      <c r="K46" s="624">
        <f t="shared" si="7"/>
        <v>0.5</v>
      </c>
      <c r="L46" s="624"/>
      <c r="M46" s="2"/>
      <c r="N46" s="2"/>
      <c r="O46" s="2"/>
      <c r="P46" s="2"/>
      <c r="Q46" s="2"/>
      <c r="R46" s="2"/>
      <c r="S46" s="2"/>
      <c r="T46" s="2"/>
      <c r="U46" s="2"/>
      <c r="V46" s="2"/>
      <c r="W46" s="2"/>
      <c r="X46" s="2"/>
      <c r="Y46" s="2"/>
      <c r="Z46" s="2"/>
    </row>
    <row r="47" ht="62.25" customHeight="1">
      <c r="A47" s="615"/>
      <c r="B47" s="616" t="s">
        <v>979</v>
      </c>
      <c r="C47" s="655" t="s">
        <v>967</v>
      </c>
      <c r="D47" s="662" t="s">
        <v>980</v>
      </c>
      <c r="E47" s="662" t="s">
        <v>981</v>
      </c>
      <c r="F47" s="655" t="s">
        <v>969</v>
      </c>
      <c r="G47" s="620">
        <v>2.0</v>
      </c>
      <c r="H47" s="48">
        <v>2.0</v>
      </c>
      <c r="I47" s="621">
        <v>1.0</v>
      </c>
      <c r="J47" s="48">
        <v>2.0</v>
      </c>
      <c r="K47" s="624">
        <f t="shared" si="7"/>
        <v>1</v>
      </c>
      <c r="L47" s="624"/>
      <c r="M47" s="2"/>
      <c r="N47" s="2"/>
      <c r="O47" s="2"/>
      <c r="P47" s="2"/>
      <c r="Q47" s="2"/>
      <c r="R47" s="2"/>
      <c r="S47" s="2"/>
      <c r="T47" s="2"/>
      <c r="U47" s="2"/>
      <c r="V47" s="2"/>
      <c r="W47" s="2"/>
      <c r="X47" s="2"/>
      <c r="Y47" s="2"/>
      <c r="Z47" s="2"/>
    </row>
    <row r="48" ht="15.0" customHeight="1">
      <c r="A48" s="615"/>
      <c r="B48" s="635" t="s">
        <v>982</v>
      </c>
      <c r="C48" s="9"/>
      <c r="D48" s="655"/>
      <c r="E48" s="655"/>
      <c r="F48" s="655"/>
      <c r="G48" s="620"/>
      <c r="H48" s="48"/>
      <c r="I48" s="621"/>
      <c r="J48" s="48"/>
      <c r="K48" s="656"/>
      <c r="L48" s="624">
        <f>K49</f>
        <v>0.5</v>
      </c>
      <c r="M48" s="2"/>
      <c r="N48" s="2"/>
      <c r="O48" s="2"/>
      <c r="P48" s="2"/>
      <c r="Q48" s="2"/>
      <c r="R48" s="2"/>
      <c r="S48" s="2"/>
      <c r="T48" s="2"/>
      <c r="U48" s="2"/>
      <c r="V48" s="2"/>
      <c r="W48" s="2"/>
      <c r="X48" s="2"/>
      <c r="Y48" s="2"/>
      <c r="Z48" s="2"/>
    </row>
    <row r="49" ht="74.25" customHeight="1">
      <c r="A49" s="615"/>
      <c r="B49" s="616" t="s">
        <v>983</v>
      </c>
      <c r="C49" s="619" t="s">
        <v>984</v>
      </c>
      <c r="D49" s="650" t="s">
        <v>985</v>
      </c>
      <c r="E49" s="9"/>
      <c r="F49" s="655" t="s">
        <v>895</v>
      </c>
      <c r="G49" s="620">
        <v>12.0</v>
      </c>
      <c r="H49" s="48">
        <v>12.0</v>
      </c>
      <c r="I49" s="621">
        <v>1.0</v>
      </c>
      <c r="J49" s="48">
        <v>6.0</v>
      </c>
      <c r="K49" s="624">
        <f>J49/H49</f>
        <v>0.5</v>
      </c>
      <c r="L49" s="624"/>
      <c r="M49" s="2"/>
      <c r="N49" s="2"/>
      <c r="O49" s="2"/>
      <c r="P49" s="2"/>
      <c r="Q49" s="2"/>
      <c r="R49" s="2"/>
      <c r="S49" s="2"/>
      <c r="T49" s="2"/>
      <c r="U49" s="2"/>
      <c r="V49" s="2"/>
      <c r="W49" s="2"/>
      <c r="X49" s="2"/>
      <c r="Y49" s="2"/>
      <c r="Z49" s="2"/>
    </row>
    <row r="50" ht="25.5" customHeight="1">
      <c r="A50" s="665" t="s">
        <v>986</v>
      </c>
      <c r="B50" s="673" t="s">
        <v>987</v>
      </c>
      <c r="C50" s="8"/>
      <c r="D50" s="8"/>
      <c r="E50" s="9"/>
      <c r="F50" s="667"/>
      <c r="G50" s="668"/>
      <c r="H50" s="669"/>
      <c r="I50" s="669"/>
      <c r="J50" s="669"/>
      <c r="K50" s="674"/>
      <c r="L50" s="675">
        <f>K51</f>
        <v>0.5</v>
      </c>
      <c r="M50" s="2"/>
      <c r="N50" s="2"/>
      <c r="O50" s="2"/>
      <c r="P50" s="2"/>
      <c r="Q50" s="2"/>
      <c r="R50" s="2"/>
      <c r="S50" s="2"/>
      <c r="T50" s="2"/>
      <c r="U50" s="2"/>
      <c r="V50" s="2"/>
      <c r="W50" s="2"/>
      <c r="X50" s="2"/>
      <c r="Y50" s="2"/>
      <c r="Z50" s="2"/>
    </row>
    <row r="51" ht="52.5" customHeight="1">
      <c r="A51" s="615"/>
      <c r="B51" s="616" t="s">
        <v>988</v>
      </c>
      <c r="C51" s="619" t="s">
        <v>989</v>
      </c>
      <c r="D51" s="662" t="s">
        <v>990</v>
      </c>
      <c r="E51" s="662" t="s">
        <v>991</v>
      </c>
      <c r="F51" s="655" t="s">
        <v>992</v>
      </c>
      <c r="G51" s="620">
        <v>24.0</v>
      </c>
      <c r="H51" s="48">
        <v>24.0</v>
      </c>
      <c r="I51" s="621">
        <v>1.0</v>
      </c>
      <c r="J51" s="48">
        <v>12.0</v>
      </c>
      <c r="K51" s="624">
        <f>J51/H51</f>
        <v>0.5</v>
      </c>
      <c r="L51" s="624"/>
      <c r="M51" s="2"/>
      <c r="N51" s="2"/>
      <c r="O51" s="2"/>
      <c r="P51" s="2"/>
      <c r="Q51" s="2"/>
      <c r="R51" s="2"/>
      <c r="S51" s="2"/>
      <c r="T51" s="2"/>
      <c r="U51" s="2"/>
      <c r="V51" s="2"/>
      <c r="W51" s="2"/>
      <c r="X51" s="2"/>
      <c r="Y51" s="2"/>
      <c r="Z51" s="2"/>
    </row>
    <row r="52" ht="14.25" customHeight="1">
      <c r="A52" s="665" t="s">
        <v>993</v>
      </c>
      <c r="B52" s="673" t="s">
        <v>994</v>
      </c>
      <c r="C52" s="8"/>
      <c r="D52" s="8"/>
      <c r="E52" s="9"/>
      <c r="F52" s="667"/>
      <c r="G52" s="668"/>
      <c r="H52" s="669"/>
      <c r="I52" s="669"/>
      <c r="J52" s="669"/>
      <c r="K52" s="674"/>
      <c r="L52" s="675" t="str">
        <f>SUM(K53:K54)/2</f>
        <v>#DIV/0!</v>
      </c>
      <c r="M52" s="2"/>
      <c r="N52" s="2"/>
      <c r="O52" s="2"/>
      <c r="P52" s="2"/>
      <c r="Q52" s="2"/>
      <c r="R52" s="2"/>
      <c r="S52" s="2"/>
      <c r="T52" s="2"/>
      <c r="U52" s="2"/>
      <c r="V52" s="2"/>
      <c r="W52" s="2"/>
      <c r="X52" s="2"/>
      <c r="Y52" s="2"/>
      <c r="Z52" s="2"/>
    </row>
    <row r="53" ht="93.75" customHeight="1">
      <c r="A53" s="615"/>
      <c r="B53" s="616" t="s">
        <v>995</v>
      </c>
      <c r="C53" s="655" t="s">
        <v>996</v>
      </c>
      <c r="D53" s="655" t="s">
        <v>997</v>
      </c>
      <c r="E53" s="655" t="s">
        <v>998</v>
      </c>
      <c r="F53" s="655" t="s">
        <v>999</v>
      </c>
      <c r="G53" s="620">
        <v>0.0</v>
      </c>
      <c r="H53" s="48">
        <v>0.0</v>
      </c>
      <c r="I53" s="48" t="s">
        <v>1000</v>
      </c>
      <c r="J53" s="48">
        <v>0.0</v>
      </c>
      <c r="K53" s="624" t="str">
        <f t="shared" ref="K53:K54" si="8">J53/H53</f>
        <v>#DIV/0!</v>
      </c>
      <c r="L53" s="624"/>
      <c r="M53" s="2"/>
      <c r="N53" s="2"/>
      <c r="O53" s="2"/>
      <c r="P53" s="2"/>
      <c r="Q53" s="2"/>
      <c r="R53" s="2"/>
      <c r="S53" s="2"/>
      <c r="T53" s="2"/>
      <c r="U53" s="2"/>
      <c r="V53" s="2"/>
      <c r="W53" s="2"/>
      <c r="X53" s="2"/>
      <c r="Y53" s="2"/>
      <c r="Z53" s="2"/>
    </row>
    <row r="54" ht="72.0" customHeight="1">
      <c r="A54" s="615"/>
      <c r="B54" s="616" t="s">
        <v>1001</v>
      </c>
      <c r="C54" s="655" t="s">
        <v>1002</v>
      </c>
      <c r="D54" s="655" t="s">
        <v>1003</v>
      </c>
      <c r="E54" s="655" t="s">
        <v>1004</v>
      </c>
      <c r="F54" s="655" t="s">
        <v>400</v>
      </c>
      <c r="G54" s="620">
        <v>0.0</v>
      </c>
      <c r="H54" s="48">
        <v>0.0</v>
      </c>
      <c r="I54" s="48" t="s">
        <v>1000</v>
      </c>
      <c r="J54" s="48">
        <v>0.0</v>
      </c>
      <c r="K54" s="624" t="str">
        <f t="shared" si="8"/>
        <v>#DIV/0!</v>
      </c>
      <c r="L54" s="624"/>
      <c r="M54" s="2"/>
      <c r="N54" s="2"/>
      <c r="O54" s="2"/>
      <c r="P54" s="2"/>
      <c r="Q54" s="2"/>
      <c r="R54" s="2"/>
      <c r="S54" s="2"/>
      <c r="T54" s="2"/>
      <c r="U54" s="2"/>
      <c r="V54" s="2"/>
      <c r="W54" s="2"/>
      <c r="X54" s="2"/>
      <c r="Y54" s="2"/>
      <c r="Z54" s="2"/>
    </row>
    <row r="55" ht="14.25" customHeight="1">
      <c r="A55" s="676" t="s">
        <v>1005</v>
      </c>
      <c r="B55" s="673" t="s">
        <v>1006</v>
      </c>
      <c r="C55" s="8"/>
      <c r="D55" s="8"/>
      <c r="E55" s="9"/>
      <c r="F55" s="677"/>
      <c r="G55" s="678"/>
      <c r="H55" s="675"/>
      <c r="I55" s="675"/>
      <c r="J55" s="675"/>
      <c r="K55" s="674"/>
      <c r="L55" s="675">
        <f>SUM(K56:K57)/2</f>
        <v>0.5</v>
      </c>
      <c r="M55" s="2"/>
      <c r="N55" s="2"/>
      <c r="O55" s="2"/>
      <c r="P55" s="2"/>
      <c r="Q55" s="2"/>
      <c r="R55" s="2"/>
      <c r="S55" s="2"/>
      <c r="T55" s="2"/>
      <c r="U55" s="2"/>
      <c r="V55" s="2"/>
      <c r="W55" s="2"/>
      <c r="X55" s="2"/>
      <c r="Y55" s="2"/>
      <c r="Z55" s="2"/>
    </row>
    <row r="56" ht="59.25" customHeight="1">
      <c r="A56" s="615"/>
      <c r="B56" s="616" t="s">
        <v>1007</v>
      </c>
      <c r="C56" s="679" t="s">
        <v>1008</v>
      </c>
      <c r="D56" s="680" t="s">
        <v>1009</v>
      </c>
      <c r="E56" s="9"/>
      <c r="F56" s="681" t="s">
        <v>292</v>
      </c>
      <c r="G56" s="682">
        <v>2.0</v>
      </c>
      <c r="H56" s="624">
        <v>2.0</v>
      </c>
      <c r="I56" s="683">
        <v>1.0</v>
      </c>
      <c r="J56" s="684">
        <v>1.0</v>
      </c>
      <c r="K56" s="624">
        <f t="shared" ref="K56:K57" si="9">J56/H56</f>
        <v>0.5</v>
      </c>
      <c r="L56" s="624"/>
      <c r="M56" s="2"/>
      <c r="N56" s="2"/>
      <c r="O56" s="2"/>
      <c r="P56" s="2"/>
      <c r="Q56" s="2"/>
      <c r="R56" s="2"/>
      <c r="S56" s="2"/>
      <c r="T56" s="2"/>
      <c r="U56" s="2"/>
      <c r="V56" s="2"/>
      <c r="W56" s="2"/>
      <c r="X56" s="2"/>
      <c r="Y56" s="2"/>
      <c r="Z56" s="2"/>
    </row>
    <row r="57" ht="55.5" customHeight="1">
      <c r="A57" s="615"/>
      <c r="B57" s="616" t="s">
        <v>1010</v>
      </c>
      <c r="C57" s="685" t="s">
        <v>1011</v>
      </c>
      <c r="D57" s="680" t="s">
        <v>1012</v>
      </c>
      <c r="E57" s="9"/>
      <c r="F57" s="681" t="s">
        <v>292</v>
      </c>
      <c r="G57" s="682">
        <v>4.0</v>
      </c>
      <c r="H57" s="624">
        <v>4.0</v>
      </c>
      <c r="I57" s="683">
        <v>1.0</v>
      </c>
      <c r="J57" s="684">
        <v>2.0</v>
      </c>
      <c r="K57" s="624">
        <f t="shared" si="9"/>
        <v>0.5</v>
      </c>
      <c r="L57" s="624"/>
      <c r="M57" s="2"/>
      <c r="N57" s="2"/>
      <c r="O57" s="2"/>
      <c r="P57" s="2"/>
      <c r="Q57" s="2"/>
      <c r="R57" s="2"/>
      <c r="S57" s="2"/>
      <c r="T57" s="2"/>
      <c r="U57" s="2"/>
      <c r="V57" s="2"/>
      <c r="W57" s="2"/>
      <c r="X57" s="2"/>
      <c r="Y57" s="2"/>
      <c r="Z57" s="2"/>
    </row>
    <row r="58" ht="14.25" customHeight="1">
      <c r="A58" s="665" t="s">
        <v>1013</v>
      </c>
      <c r="B58" s="673" t="s">
        <v>1014</v>
      </c>
      <c r="C58" s="8"/>
      <c r="D58" s="8"/>
      <c r="E58" s="9"/>
      <c r="F58" s="686"/>
      <c r="G58" s="678"/>
      <c r="H58" s="675"/>
      <c r="I58" s="687"/>
      <c r="J58" s="688"/>
      <c r="K58" s="674"/>
      <c r="L58" s="675">
        <f>SUM(K59:K60)/2</f>
        <v>0.5114942529</v>
      </c>
      <c r="M58" s="2"/>
      <c r="N58" s="2"/>
      <c r="O58" s="2"/>
      <c r="P58" s="2"/>
      <c r="Q58" s="2"/>
      <c r="R58" s="2"/>
      <c r="S58" s="2"/>
      <c r="T58" s="2"/>
      <c r="U58" s="2"/>
      <c r="V58" s="2"/>
      <c r="W58" s="2"/>
      <c r="X58" s="2"/>
      <c r="Y58" s="2"/>
      <c r="Z58" s="2"/>
    </row>
    <row r="59" ht="55.5" customHeight="1">
      <c r="A59" s="615"/>
      <c r="B59" s="616" t="s">
        <v>1015</v>
      </c>
      <c r="C59" s="685" t="s">
        <v>1016</v>
      </c>
      <c r="D59" s="689" t="s">
        <v>1017</v>
      </c>
      <c r="E59" s="689" t="s">
        <v>1018</v>
      </c>
      <c r="F59" s="681" t="s">
        <v>1019</v>
      </c>
      <c r="G59" s="682">
        <v>87.0</v>
      </c>
      <c r="H59" s="624">
        <v>87.0</v>
      </c>
      <c r="I59" s="683">
        <v>1.0</v>
      </c>
      <c r="J59" s="684">
        <v>2.0</v>
      </c>
      <c r="K59" s="624">
        <f t="shared" ref="K59:K60" si="10">J59/H59</f>
        <v>0.02298850575</v>
      </c>
      <c r="L59" s="624"/>
      <c r="M59" s="2"/>
      <c r="N59" s="2"/>
      <c r="O59" s="2"/>
      <c r="P59" s="2"/>
      <c r="Q59" s="2"/>
      <c r="R59" s="2"/>
      <c r="S59" s="2"/>
      <c r="T59" s="2"/>
      <c r="U59" s="2"/>
      <c r="V59" s="2"/>
      <c r="W59" s="2"/>
      <c r="X59" s="2"/>
      <c r="Y59" s="2"/>
      <c r="Z59" s="2"/>
    </row>
    <row r="60" ht="55.5" customHeight="1">
      <c r="A60" s="615"/>
      <c r="B60" s="616" t="s">
        <v>1020</v>
      </c>
      <c r="C60" s="685" t="s">
        <v>1021</v>
      </c>
      <c r="D60" s="689" t="s">
        <v>1022</v>
      </c>
      <c r="E60" s="689" t="s">
        <v>1023</v>
      </c>
      <c r="F60" s="681" t="s">
        <v>1019</v>
      </c>
      <c r="G60" s="682">
        <v>12.0</v>
      </c>
      <c r="H60" s="624">
        <v>12.0</v>
      </c>
      <c r="I60" s="683">
        <v>1.0</v>
      </c>
      <c r="J60" s="684">
        <v>12.0</v>
      </c>
      <c r="K60" s="624">
        <f t="shared" si="10"/>
        <v>1</v>
      </c>
      <c r="L60" s="624"/>
      <c r="M60" s="2"/>
      <c r="N60" s="2"/>
      <c r="O60" s="2"/>
      <c r="P60" s="2"/>
      <c r="Q60" s="2"/>
      <c r="R60" s="2"/>
      <c r="S60" s="2"/>
      <c r="T60" s="2"/>
      <c r="U60" s="2"/>
      <c r="V60" s="2"/>
      <c r="W60" s="2"/>
      <c r="X60" s="2"/>
      <c r="Y60" s="2"/>
      <c r="Z60" s="2"/>
    </row>
    <row r="61" ht="23.25" customHeight="1">
      <c r="A61" s="676" t="s">
        <v>1024</v>
      </c>
      <c r="B61" s="673" t="s">
        <v>1025</v>
      </c>
      <c r="C61" s="8"/>
      <c r="D61" s="8"/>
      <c r="E61" s="9"/>
      <c r="F61" s="677"/>
      <c r="G61" s="678"/>
      <c r="H61" s="675"/>
      <c r="I61" s="675"/>
      <c r="J61" s="688"/>
      <c r="K61" s="690"/>
      <c r="L61" s="691">
        <f>K62</f>
        <v>1</v>
      </c>
      <c r="M61" s="2"/>
      <c r="N61" s="2"/>
      <c r="O61" s="2"/>
      <c r="P61" s="2"/>
      <c r="Q61" s="2"/>
      <c r="R61" s="2"/>
      <c r="S61" s="2"/>
      <c r="T61" s="2"/>
      <c r="U61" s="2"/>
      <c r="V61" s="2"/>
      <c r="W61" s="2"/>
      <c r="X61" s="2"/>
      <c r="Y61" s="2"/>
      <c r="Z61" s="2"/>
    </row>
    <row r="62" ht="61.5" customHeight="1">
      <c r="A62" s="615"/>
      <c r="B62" s="616" t="s">
        <v>1026</v>
      </c>
      <c r="C62" s="679" t="s">
        <v>1027</v>
      </c>
      <c r="D62" s="680" t="s">
        <v>1028</v>
      </c>
      <c r="E62" s="9"/>
      <c r="F62" s="681" t="s">
        <v>292</v>
      </c>
      <c r="G62" s="682">
        <v>1.0</v>
      </c>
      <c r="H62" s="624">
        <v>1.0</v>
      </c>
      <c r="I62" s="627">
        <v>1.0</v>
      </c>
      <c r="J62" s="684">
        <v>1.0</v>
      </c>
      <c r="K62" s="624">
        <f>J62/H62</f>
        <v>1</v>
      </c>
      <c r="L62" s="624"/>
      <c r="M62" s="2"/>
      <c r="N62" s="2"/>
      <c r="O62" s="2"/>
      <c r="P62" s="2"/>
      <c r="Q62" s="2"/>
      <c r="R62" s="2"/>
      <c r="S62" s="2"/>
      <c r="T62" s="2"/>
      <c r="U62" s="2"/>
      <c r="V62" s="2"/>
      <c r="W62" s="2"/>
      <c r="X62" s="2"/>
      <c r="Y62" s="2"/>
      <c r="Z62" s="2"/>
    </row>
    <row r="63" ht="15.0" customHeight="1">
      <c r="A63" s="692" t="s">
        <v>424</v>
      </c>
      <c r="B63" s="692" t="s">
        <v>1029</v>
      </c>
      <c r="C63" s="693"/>
      <c r="D63" s="693"/>
      <c r="E63" s="693"/>
      <c r="F63" s="693"/>
      <c r="G63" s="693"/>
      <c r="H63" s="694"/>
      <c r="I63" s="695"/>
      <c r="J63" s="696"/>
      <c r="K63" s="694"/>
      <c r="L63" s="694" t="str">
        <f>SUM(K64:K75)/6</f>
        <v>#DIV/0!</v>
      </c>
      <c r="M63" s="2"/>
      <c r="N63" s="2"/>
      <c r="O63" s="2"/>
      <c r="P63" s="2"/>
      <c r="Q63" s="2"/>
      <c r="R63" s="2"/>
      <c r="S63" s="2"/>
      <c r="T63" s="2"/>
      <c r="U63" s="2"/>
      <c r="V63" s="2"/>
      <c r="W63" s="2"/>
      <c r="X63" s="2"/>
      <c r="Y63" s="2"/>
      <c r="Z63" s="2"/>
    </row>
    <row r="64" ht="14.25" customHeight="1">
      <c r="A64" s="676" t="s">
        <v>1030</v>
      </c>
      <c r="B64" s="677" t="s">
        <v>1031</v>
      </c>
      <c r="C64" s="677"/>
      <c r="D64" s="677"/>
      <c r="E64" s="677"/>
      <c r="F64" s="677"/>
      <c r="G64" s="677"/>
      <c r="H64" s="675">
        <f>316+245+264+216+243+221+268</f>
        <v>1773</v>
      </c>
      <c r="I64" s="686">
        <v>0.8</v>
      </c>
      <c r="J64" s="688">
        <f>316+245+264+216+243+221+267</f>
        <v>1772</v>
      </c>
      <c r="K64" s="697">
        <f>J64/H64</f>
        <v>0.9994359842</v>
      </c>
      <c r="L64" s="675"/>
      <c r="M64" s="2"/>
      <c r="N64" s="2"/>
      <c r="O64" s="2"/>
      <c r="P64" s="2"/>
      <c r="Q64" s="2"/>
      <c r="R64" s="2"/>
      <c r="S64" s="2"/>
      <c r="T64" s="2"/>
      <c r="U64" s="2"/>
      <c r="V64" s="2"/>
      <c r="W64" s="2"/>
      <c r="X64" s="2"/>
      <c r="Y64" s="2"/>
      <c r="Z64" s="2"/>
    </row>
    <row r="65" ht="14.25" customHeight="1">
      <c r="A65" s="676"/>
      <c r="B65" s="615" t="s">
        <v>1032</v>
      </c>
      <c r="C65" s="615"/>
      <c r="D65" s="615"/>
      <c r="E65" s="615"/>
      <c r="F65" s="615"/>
      <c r="G65" s="615"/>
      <c r="H65" s="624"/>
      <c r="I65" s="681"/>
      <c r="J65" s="684"/>
      <c r="K65" s="624"/>
      <c r="L65" s="624"/>
      <c r="M65" s="2"/>
      <c r="N65" s="2"/>
      <c r="O65" s="2"/>
      <c r="P65" s="2"/>
      <c r="Q65" s="2"/>
      <c r="R65" s="2"/>
      <c r="S65" s="2"/>
      <c r="T65" s="2"/>
      <c r="U65" s="2"/>
      <c r="V65" s="2"/>
      <c r="W65" s="2"/>
      <c r="X65" s="2"/>
      <c r="Y65" s="2"/>
      <c r="Z65" s="2"/>
    </row>
    <row r="66" ht="24.75" customHeight="1">
      <c r="A66" s="676" t="s">
        <v>1033</v>
      </c>
      <c r="B66" s="698" t="s">
        <v>1034</v>
      </c>
      <c r="C66" s="677"/>
      <c r="D66" s="677"/>
      <c r="E66" s="677"/>
      <c r="F66" s="677"/>
      <c r="G66" s="677"/>
      <c r="H66" s="675">
        <f>89+62+59+60+60+57+65</f>
        <v>452</v>
      </c>
      <c r="I66" s="686">
        <v>1.0</v>
      </c>
      <c r="J66" s="688">
        <f>86+60+58+58+58+55+64</f>
        <v>439</v>
      </c>
      <c r="K66" s="697">
        <f>J66/H66</f>
        <v>0.9712389381</v>
      </c>
      <c r="L66" s="675"/>
      <c r="M66" s="2"/>
      <c r="N66" s="2"/>
      <c r="O66" s="2"/>
      <c r="P66" s="2"/>
      <c r="Q66" s="2"/>
      <c r="R66" s="2"/>
      <c r="S66" s="2"/>
      <c r="T66" s="2"/>
      <c r="U66" s="2"/>
      <c r="V66" s="2"/>
      <c r="W66" s="2"/>
      <c r="X66" s="2"/>
      <c r="Y66" s="2"/>
      <c r="Z66" s="2"/>
    </row>
    <row r="67" ht="14.25" customHeight="1">
      <c r="A67" s="676"/>
      <c r="B67" s="615" t="s">
        <v>1032</v>
      </c>
      <c r="C67" s="615"/>
      <c r="D67" s="615"/>
      <c r="E67" s="615"/>
      <c r="F67" s="615"/>
      <c r="G67" s="615"/>
      <c r="H67" s="624"/>
      <c r="I67" s="681"/>
      <c r="J67" s="684"/>
      <c r="K67" s="624"/>
      <c r="L67" s="624"/>
      <c r="M67" s="2"/>
      <c r="N67" s="2"/>
      <c r="O67" s="2"/>
      <c r="P67" s="2"/>
      <c r="Q67" s="2"/>
      <c r="R67" s="2"/>
      <c r="S67" s="2"/>
      <c r="T67" s="2"/>
      <c r="U67" s="2"/>
      <c r="V67" s="2"/>
      <c r="W67" s="2"/>
      <c r="X67" s="2"/>
      <c r="Y67" s="2"/>
      <c r="Z67" s="2"/>
    </row>
    <row r="68" ht="14.25" customHeight="1">
      <c r="A68" s="676" t="s">
        <v>1035</v>
      </c>
      <c r="B68" s="677" t="s">
        <v>1036</v>
      </c>
      <c r="C68" s="677"/>
      <c r="D68" s="677"/>
      <c r="E68" s="677"/>
      <c r="F68" s="677"/>
      <c r="G68" s="677"/>
      <c r="H68" s="675">
        <f>49+63+45+34+32+42+45</f>
        <v>310</v>
      </c>
      <c r="I68" s="686">
        <v>1.0</v>
      </c>
      <c r="J68" s="688">
        <f>49+63+45+34+32+42+45</f>
        <v>310</v>
      </c>
      <c r="K68" s="691">
        <f>J68/H68</f>
        <v>1</v>
      </c>
      <c r="L68" s="675"/>
      <c r="M68" s="2"/>
      <c r="N68" s="2"/>
      <c r="O68" s="2"/>
      <c r="P68" s="2"/>
      <c r="Q68" s="2"/>
      <c r="R68" s="2"/>
      <c r="S68" s="2"/>
      <c r="T68" s="2"/>
      <c r="U68" s="2"/>
      <c r="V68" s="2"/>
      <c r="W68" s="2"/>
      <c r="X68" s="2"/>
      <c r="Y68" s="2"/>
      <c r="Z68" s="2"/>
    </row>
    <row r="69" ht="14.25" customHeight="1">
      <c r="A69" s="676"/>
      <c r="B69" s="615" t="s">
        <v>1037</v>
      </c>
      <c r="C69" s="699"/>
      <c r="D69" s="615"/>
      <c r="E69" s="615"/>
      <c r="F69" s="615"/>
      <c r="G69" s="615"/>
      <c r="H69" s="624"/>
      <c r="I69" s="615"/>
      <c r="J69" s="684"/>
      <c r="K69" s="624"/>
      <c r="L69" s="624"/>
      <c r="M69" s="2"/>
      <c r="N69" s="2"/>
      <c r="O69" s="2"/>
      <c r="P69" s="2"/>
      <c r="Q69" s="2"/>
      <c r="R69" s="2"/>
      <c r="S69" s="2"/>
      <c r="T69" s="2"/>
      <c r="U69" s="2"/>
      <c r="V69" s="2"/>
      <c r="W69" s="2"/>
      <c r="X69" s="2"/>
      <c r="Y69" s="2"/>
      <c r="Z69" s="2"/>
    </row>
    <row r="70" ht="37.5" customHeight="1">
      <c r="A70" s="676" t="s">
        <v>1038</v>
      </c>
      <c r="B70" s="698" t="s">
        <v>1039</v>
      </c>
      <c r="C70" s="677"/>
      <c r="D70" s="677"/>
      <c r="E70" s="677"/>
      <c r="F70" s="677"/>
      <c r="G70" s="677"/>
      <c r="H70" s="675">
        <v>1.0</v>
      </c>
      <c r="I70" s="700">
        <v>0.9</v>
      </c>
      <c r="J70" s="688">
        <v>1.0</v>
      </c>
      <c r="K70" s="691">
        <f>J70/H70</f>
        <v>1</v>
      </c>
      <c r="L70" s="624"/>
      <c r="M70" s="2"/>
      <c r="N70" s="2"/>
      <c r="O70" s="2"/>
      <c r="P70" s="2"/>
      <c r="Q70" s="2"/>
      <c r="R70" s="2"/>
      <c r="S70" s="2"/>
      <c r="T70" s="2"/>
      <c r="U70" s="2"/>
      <c r="V70" s="2"/>
      <c r="W70" s="2"/>
      <c r="X70" s="2"/>
      <c r="Y70" s="2"/>
      <c r="Z70" s="2"/>
    </row>
    <row r="71" ht="69.0" customHeight="1">
      <c r="A71" s="676"/>
      <c r="B71" s="618" t="s">
        <v>1040</v>
      </c>
      <c r="C71" s="636" t="s">
        <v>1041</v>
      </c>
      <c r="D71" s="636" t="s">
        <v>1042</v>
      </c>
      <c r="E71" s="636" t="s">
        <v>1043</v>
      </c>
      <c r="F71" s="636" t="s">
        <v>1044</v>
      </c>
      <c r="G71" s="636"/>
      <c r="H71" s="624"/>
      <c r="I71" s="681"/>
      <c r="J71" s="684"/>
      <c r="K71" s="624"/>
      <c r="L71" s="624"/>
      <c r="M71" s="2"/>
      <c r="N71" s="2"/>
      <c r="O71" s="2"/>
      <c r="P71" s="2"/>
      <c r="Q71" s="2"/>
      <c r="R71" s="2"/>
      <c r="S71" s="2"/>
      <c r="T71" s="2"/>
      <c r="U71" s="2"/>
      <c r="V71" s="2"/>
      <c r="W71" s="2"/>
      <c r="X71" s="2"/>
      <c r="Y71" s="2"/>
      <c r="Z71" s="2"/>
    </row>
    <row r="72" ht="24.75" customHeight="1">
      <c r="A72" s="676" t="s">
        <v>1045</v>
      </c>
      <c r="B72" s="698" t="s">
        <v>1046</v>
      </c>
      <c r="C72" s="677"/>
      <c r="D72" s="677"/>
      <c r="E72" s="677"/>
      <c r="F72" s="677"/>
      <c r="G72" s="677"/>
      <c r="H72" s="675">
        <v>33.0</v>
      </c>
      <c r="I72" s="686">
        <v>1.0</v>
      </c>
      <c r="J72" s="688">
        <v>33.0</v>
      </c>
      <c r="K72" s="691">
        <f>J72/H72</f>
        <v>1</v>
      </c>
      <c r="L72" s="624"/>
      <c r="M72" s="2"/>
      <c r="N72" s="2"/>
      <c r="O72" s="2"/>
      <c r="P72" s="2"/>
      <c r="Q72" s="2"/>
      <c r="R72" s="2"/>
      <c r="S72" s="2"/>
      <c r="T72" s="2"/>
      <c r="U72" s="2"/>
      <c r="V72" s="2"/>
      <c r="W72" s="2"/>
      <c r="X72" s="2"/>
      <c r="Y72" s="2"/>
      <c r="Z72" s="2"/>
    </row>
    <row r="73" ht="61.5" customHeight="1">
      <c r="A73" s="676"/>
      <c r="B73" s="636" t="s">
        <v>1047</v>
      </c>
      <c r="C73" s="636" t="s">
        <v>1048</v>
      </c>
      <c r="D73" s="618" t="s">
        <v>1049</v>
      </c>
      <c r="E73" s="618" t="s">
        <v>1050</v>
      </c>
      <c r="F73" s="636" t="s">
        <v>1051</v>
      </c>
      <c r="G73" s="636"/>
      <c r="H73" s="624">
        <v>33.0</v>
      </c>
      <c r="I73" s="701"/>
      <c r="J73" s="684">
        <v>33.0</v>
      </c>
      <c r="K73" s="624"/>
      <c r="L73" s="624"/>
      <c r="M73" s="2"/>
      <c r="N73" s="2"/>
      <c r="O73" s="2"/>
      <c r="P73" s="2"/>
      <c r="Q73" s="2"/>
      <c r="R73" s="2"/>
      <c r="S73" s="2"/>
      <c r="T73" s="2"/>
      <c r="U73" s="2"/>
      <c r="V73" s="2"/>
      <c r="W73" s="2"/>
      <c r="X73" s="2"/>
      <c r="Y73" s="2"/>
      <c r="Z73" s="2"/>
    </row>
    <row r="74" ht="14.25" customHeight="1">
      <c r="A74" s="676" t="s">
        <v>1052</v>
      </c>
      <c r="B74" s="677" t="s">
        <v>1053</v>
      </c>
      <c r="C74" s="677"/>
      <c r="D74" s="677"/>
      <c r="E74" s="677"/>
      <c r="F74" s="677"/>
      <c r="G74" s="677"/>
      <c r="H74" s="675"/>
      <c r="I74" s="670"/>
      <c r="J74" s="688"/>
      <c r="K74" s="675"/>
      <c r="L74" s="624"/>
      <c r="M74" s="2"/>
      <c r="N74" s="2"/>
      <c r="O74" s="2"/>
      <c r="P74" s="2"/>
      <c r="Q74" s="2"/>
      <c r="R74" s="2"/>
      <c r="S74" s="2"/>
      <c r="T74" s="2"/>
      <c r="U74" s="2"/>
      <c r="V74" s="2"/>
      <c r="W74" s="2"/>
      <c r="X74" s="2"/>
      <c r="Y74" s="2"/>
      <c r="Z74" s="2"/>
    </row>
    <row r="75" ht="87.0" customHeight="1">
      <c r="A75" s="676"/>
      <c r="B75" s="636" t="s">
        <v>1054</v>
      </c>
      <c r="C75" s="636" t="s">
        <v>1055</v>
      </c>
      <c r="D75" s="702" t="s">
        <v>1056</v>
      </c>
      <c r="E75" s="9"/>
      <c r="F75" s="615"/>
      <c r="G75" s="615"/>
      <c r="H75" s="624">
        <v>0.0</v>
      </c>
      <c r="I75" s="703" t="s">
        <v>1057</v>
      </c>
      <c r="J75" s="684">
        <v>0.0</v>
      </c>
      <c r="K75" s="624" t="str">
        <f>J75/H75</f>
        <v>#DIV/0!</v>
      </c>
      <c r="L75" s="624"/>
      <c r="M75" s="2"/>
      <c r="N75" s="2"/>
      <c r="O75" s="2"/>
      <c r="P75" s="2"/>
      <c r="Q75" s="2"/>
      <c r="R75" s="2"/>
      <c r="S75" s="2"/>
      <c r="T75" s="2"/>
      <c r="U75" s="2"/>
      <c r="V75" s="2"/>
      <c r="W75" s="2"/>
      <c r="X75" s="2"/>
      <c r="Y75" s="2"/>
      <c r="Z75" s="2"/>
    </row>
    <row r="76" ht="15.0" customHeight="1">
      <c r="A76" s="676"/>
      <c r="B76" s="704" t="s">
        <v>1058</v>
      </c>
      <c r="C76" s="9"/>
      <c r="D76" s="705"/>
      <c r="E76" s="706"/>
      <c r="F76" s="707"/>
      <c r="G76" s="707"/>
      <c r="H76" s="707"/>
      <c r="I76" s="707"/>
      <c r="J76" s="708"/>
      <c r="K76" s="709"/>
      <c r="L76" s="710" t="str">
        <f>L7+L21+L63</f>
        <v>#DIV/0!</v>
      </c>
      <c r="M76" s="2"/>
      <c r="N76" s="2"/>
      <c r="O76" s="2"/>
      <c r="P76" s="2"/>
      <c r="Q76" s="2"/>
      <c r="R76" s="2"/>
      <c r="S76" s="2"/>
      <c r="T76" s="2"/>
      <c r="U76" s="2"/>
      <c r="V76" s="2"/>
      <c r="W76" s="2"/>
      <c r="X76" s="2"/>
      <c r="Y76" s="2"/>
      <c r="Z76" s="2"/>
    </row>
    <row r="77" ht="14.25" customHeight="1">
      <c r="A77" s="676"/>
      <c r="B77" s="711" t="s">
        <v>1059</v>
      </c>
      <c r="C77" s="712"/>
      <c r="D77" s="713"/>
      <c r="E77" s="713"/>
      <c r="F77" s="714"/>
      <c r="G77" s="714"/>
      <c r="H77" s="714"/>
      <c r="I77" s="714"/>
      <c r="J77" s="715"/>
      <c r="K77" s="716"/>
      <c r="L77" s="717" t="str">
        <f>L76/3</f>
        <v>#DIV/0!</v>
      </c>
      <c r="M77" s="2"/>
      <c r="N77" s="2"/>
      <c r="O77" s="2"/>
      <c r="P77" s="2"/>
      <c r="Q77" s="2"/>
      <c r="R77" s="2"/>
      <c r="S77" s="2"/>
      <c r="T77" s="2"/>
      <c r="U77" s="2"/>
      <c r="V77" s="2"/>
      <c r="W77" s="2"/>
      <c r="X77" s="2"/>
      <c r="Y77" s="2"/>
      <c r="Z77" s="2"/>
    </row>
    <row r="78" ht="15.0" customHeight="1">
      <c r="A78" s="718"/>
      <c r="B78" s="719"/>
      <c r="C78" s="719"/>
      <c r="D78" s="653"/>
      <c r="E78" s="653"/>
      <c r="F78" s="720"/>
      <c r="G78" s="720"/>
      <c r="H78" s="721"/>
      <c r="I78" s="722"/>
      <c r="J78" s="723"/>
      <c r="K78" s="721"/>
      <c r="L78" s="721"/>
      <c r="M78" s="2"/>
      <c r="N78" s="2"/>
      <c r="O78" s="2"/>
      <c r="P78" s="2"/>
      <c r="Q78" s="2"/>
      <c r="R78" s="2"/>
      <c r="S78" s="2"/>
      <c r="T78" s="2"/>
      <c r="U78" s="2"/>
      <c r="V78" s="2"/>
      <c r="W78" s="2"/>
      <c r="X78" s="2"/>
      <c r="Y78" s="2"/>
      <c r="Z78" s="2"/>
    </row>
    <row r="79" ht="14.25" customHeight="1">
      <c r="A79" s="724" t="s">
        <v>1060</v>
      </c>
      <c r="B79" s="725"/>
      <c r="C79" s="720"/>
      <c r="D79" s="724" t="s">
        <v>1061</v>
      </c>
      <c r="E79" s="526"/>
      <c r="F79" s="526"/>
      <c r="G79" s="726"/>
      <c r="H79" s="727"/>
      <c r="I79" s="727"/>
      <c r="J79" s="727"/>
      <c r="K79" s="727"/>
      <c r="L79" s="727"/>
      <c r="M79" s="2"/>
      <c r="N79" s="2"/>
      <c r="O79" s="2"/>
      <c r="P79" s="2"/>
      <c r="Q79" s="2"/>
      <c r="R79" s="2"/>
      <c r="S79" s="2"/>
      <c r="T79" s="2"/>
      <c r="U79" s="2"/>
      <c r="V79" s="2"/>
      <c r="W79" s="2"/>
      <c r="X79" s="2"/>
      <c r="Y79" s="2"/>
      <c r="Z79" s="2"/>
    </row>
    <row r="80" ht="14.25" customHeight="1">
      <c r="A80" s="724">
        <v>1.0</v>
      </c>
      <c r="B80" s="724" t="s">
        <v>760</v>
      </c>
      <c r="C80" s="719"/>
      <c r="D80" s="728">
        <f>L7</f>
        <v>0.8333333333</v>
      </c>
      <c r="E80" s="526"/>
      <c r="F80" s="526"/>
      <c r="G80" s="726"/>
      <c r="H80" s="727"/>
      <c r="I80" s="727"/>
      <c r="J80" s="727"/>
      <c r="K80" s="727"/>
      <c r="L80" s="727"/>
      <c r="M80" s="2"/>
      <c r="N80" s="2"/>
      <c r="O80" s="2"/>
      <c r="P80" s="2"/>
      <c r="Q80" s="2"/>
      <c r="R80" s="2"/>
      <c r="S80" s="2"/>
      <c r="T80" s="2"/>
      <c r="U80" s="2"/>
      <c r="V80" s="2"/>
      <c r="W80" s="2"/>
      <c r="X80" s="2"/>
      <c r="Y80" s="2"/>
      <c r="Z80" s="2"/>
    </row>
    <row r="81" ht="14.25" customHeight="1">
      <c r="A81" s="724">
        <v>2.0</v>
      </c>
      <c r="B81" s="724" t="s">
        <v>761</v>
      </c>
      <c r="C81" s="729"/>
      <c r="D81" s="720" t="str">
        <f>L21</f>
        <v>#DIV/0!</v>
      </c>
      <c r="E81" s="526"/>
      <c r="F81" s="526"/>
      <c r="G81" s="726"/>
      <c r="H81" s="727"/>
      <c r="I81" s="727"/>
      <c r="J81" s="727"/>
      <c r="K81" s="727"/>
      <c r="L81" s="727"/>
      <c r="M81" s="2"/>
      <c r="N81" s="2"/>
      <c r="O81" s="2"/>
      <c r="P81" s="2"/>
      <c r="Q81" s="2"/>
      <c r="R81" s="2"/>
      <c r="S81" s="2"/>
      <c r="T81" s="2"/>
      <c r="U81" s="2"/>
      <c r="V81" s="2"/>
      <c r="W81" s="2"/>
      <c r="X81" s="2"/>
      <c r="Y81" s="2"/>
      <c r="Z81" s="2"/>
    </row>
    <row r="82" ht="14.25" customHeight="1">
      <c r="A82" s="724">
        <v>3.0</v>
      </c>
      <c r="B82" s="724" t="s">
        <v>762</v>
      </c>
      <c r="C82" s="729"/>
      <c r="D82" s="720" t="str">
        <f>L63</f>
        <v>#DIV/0!</v>
      </c>
      <c r="E82" s="526"/>
      <c r="F82" s="526"/>
      <c r="G82" s="726"/>
      <c r="H82" s="727"/>
      <c r="I82" s="727"/>
      <c r="J82" s="727"/>
      <c r="K82" s="727"/>
      <c r="L82" s="727"/>
      <c r="M82" s="2"/>
      <c r="N82" s="2"/>
      <c r="O82" s="2"/>
      <c r="P82" s="2"/>
      <c r="Q82" s="2"/>
      <c r="R82" s="2"/>
      <c r="S82" s="2"/>
      <c r="T82" s="2"/>
      <c r="U82" s="2"/>
      <c r="V82" s="2"/>
      <c r="W82" s="2"/>
      <c r="X82" s="2"/>
      <c r="Y82" s="2"/>
      <c r="Z82" s="2"/>
    </row>
    <row r="83" ht="21.0" customHeight="1">
      <c r="A83" s="720" t="s">
        <v>1062</v>
      </c>
      <c r="B83" s="720" t="s">
        <v>1063</v>
      </c>
      <c r="C83" s="729"/>
      <c r="D83" s="720" t="str">
        <f>SUM(D80:D82)/3</f>
        <v>#DIV/0!</v>
      </c>
      <c r="E83" s="526"/>
      <c r="F83" s="526"/>
      <c r="G83" s="726"/>
      <c r="H83" s="727"/>
      <c r="I83" s="727"/>
      <c r="J83" s="727"/>
      <c r="K83" s="727"/>
      <c r="L83" s="727"/>
      <c r="M83" s="2"/>
      <c r="N83" s="2"/>
      <c r="O83" s="2"/>
      <c r="P83" s="2"/>
      <c r="Q83" s="2"/>
      <c r="R83" s="2"/>
      <c r="S83" s="2"/>
      <c r="T83" s="2"/>
      <c r="U83" s="2"/>
      <c r="V83" s="2"/>
      <c r="W83" s="2"/>
      <c r="X83" s="2"/>
      <c r="Y83" s="2"/>
      <c r="Z83" s="2"/>
    </row>
    <row r="84" ht="14.25" customHeight="1">
      <c r="A84" s="521"/>
      <c r="B84" s="491" t="s">
        <v>1064</v>
      </c>
      <c r="C84" s="730" t="s">
        <v>1065</v>
      </c>
      <c r="D84" s="526"/>
      <c r="E84" s="526"/>
      <c r="F84" s="526"/>
      <c r="G84" s="726"/>
      <c r="H84" s="727"/>
      <c r="I84" s="727"/>
      <c r="J84" s="727"/>
      <c r="K84" s="727"/>
      <c r="L84" s="727"/>
      <c r="M84" s="2"/>
      <c r="N84" s="2"/>
      <c r="O84" s="2"/>
      <c r="P84" s="2"/>
      <c r="Q84" s="2"/>
      <c r="R84" s="2"/>
      <c r="S84" s="2"/>
      <c r="T84" s="2"/>
      <c r="U84" s="2"/>
      <c r="V84" s="2"/>
      <c r="W84" s="2"/>
      <c r="X84" s="2"/>
      <c r="Y84" s="2"/>
      <c r="Z84" s="2"/>
    </row>
    <row r="85" ht="14.25" customHeight="1">
      <c r="A85" s="521"/>
      <c r="B85" s="491" t="s">
        <v>1066</v>
      </c>
      <c r="C85" s="730" t="s">
        <v>1067</v>
      </c>
      <c r="D85" s="526"/>
      <c r="E85" s="526"/>
      <c r="F85" s="526"/>
      <c r="G85" s="726"/>
      <c r="H85" s="727"/>
      <c r="I85" s="727"/>
      <c r="J85" s="727"/>
      <c r="K85" s="727"/>
      <c r="L85" s="727"/>
      <c r="M85" s="2"/>
      <c r="N85" s="2"/>
      <c r="O85" s="2"/>
      <c r="P85" s="2"/>
      <c r="Q85" s="2"/>
      <c r="R85" s="2"/>
      <c r="S85" s="2"/>
      <c r="T85" s="2"/>
      <c r="U85" s="2"/>
      <c r="V85" s="2"/>
      <c r="W85" s="2"/>
      <c r="X85" s="2"/>
      <c r="Y85" s="2"/>
      <c r="Z85" s="2"/>
    </row>
    <row r="86" ht="14.25" customHeight="1">
      <c r="A86" s="521"/>
      <c r="B86" s="491" t="s">
        <v>1068</v>
      </c>
      <c r="C86" s="730" t="s">
        <v>1069</v>
      </c>
      <c r="D86" s="526"/>
      <c r="E86" s="526"/>
      <c r="F86" s="526"/>
      <c r="G86" s="726"/>
      <c r="H86" s="727"/>
      <c r="I86" s="727"/>
      <c r="J86" s="727"/>
      <c r="K86" s="727"/>
      <c r="L86" s="727"/>
      <c r="M86" s="2"/>
      <c r="N86" s="2"/>
      <c r="O86" s="2"/>
      <c r="P86" s="2"/>
      <c r="Q86" s="2"/>
      <c r="R86" s="2"/>
      <c r="S86" s="2"/>
      <c r="T86" s="2"/>
      <c r="U86" s="2"/>
      <c r="V86" s="2"/>
      <c r="W86" s="2"/>
      <c r="X86" s="2"/>
      <c r="Y86" s="2"/>
      <c r="Z86" s="2"/>
    </row>
    <row r="87" ht="15.0" customHeight="1">
      <c r="A87" s="526"/>
      <c r="B87" s="731"/>
      <c r="C87" s="526"/>
      <c r="D87" s="526"/>
      <c r="E87" s="526"/>
      <c r="F87" s="526"/>
      <c r="G87" s="726"/>
      <c r="H87" s="727"/>
      <c r="I87" s="727"/>
      <c r="J87" s="727" t="s">
        <v>171</v>
      </c>
      <c r="K87" s="727"/>
      <c r="L87" s="727"/>
      <c r="M87" s="2"/>
      <c r="N87" s="2"/>
      <c r="O87" s="2"/>
      <c r="P87" s="2"/>
      <c r="Q87" s="2"/>
      <c r="R87" s="2"/>
      <c r="S87" s="2"/>
      <c r="T87" s="2"/>
      <c r="U87" s="2"/>
      <c r="V87" s="2"/>
      <c r="W87" s="2"/>
      <c r="X87" s="2"/>
      <c r="Y87" s="2"/>
      <c r="Z87" s="2"/>
    </row>
    <row r="88" ht="15.0" customHeight="1">
      <c r="A88" s="526"/>
      <c r="B88" s="731"/>
      <c r="C88" s="526"/>
      <c r="D88" s="526"/>
      <c r="E88" s="526"/>
      <c r="F88" s="526"/>
      <c r="G88" s="726"/>
      <c r="H88" s="727"/>
      <c r="I88" s="727"/>
      <c r="J88" s="727"/>
      <c r="K88" s="727"/>
      <c r="L88" s="727"/>
      <c r="M88" s="2"/>
      <c r="N88" s="2"/>
      <c r="O88" s="2"/>
      <c r="P88" s="2"/>
      <c r="Q88" s="2"/>
      <c r="R88" s="2"/>
      <c r="S88" s="2"/>
      <c r="T88" s="2"/>
      <c r="U88" s="2"/>
      <c r="V88" s="2"/>
      <c r="W88" s="2"/>
      <c r="X88" s="2"/>
      <c r="Y88" s="2"/>
      <c r="Z88" s="2"/>
    </row>
    <row r="89" ht="15.0" customHeight="1">
      <c r="A89" s="732"/>
      <c r="B89" s="733"/>
      <c r="C89" s="733"/>
      <c r="D89" s="733"/>
      <c r="E89" s="733"/>
      <c r="F89" s="733"/>
      <c r="G89" s="734"/>
      <c r="H89" s="733"/>
      <c r="I89" s="733"/>
      <c r="J89" s="733"/>
      <c r="K89" s="733"/>
      <c r="L89" s="733"/>
      <c r="M89" s="2"/>
      <c r="N89" s="2"/>
      <c r="O89" s="2"/>
      <c r="P89" s="2"/>
      <c r="Q89" s="2"/>
      <c r="R89" s="2"/>
      <c r="S89" s="2"/>
      <c r="T89" s="2"/>
      <c r="U89" s="2"/>
      <c r="V89" s="2"/>
      <c r="W89" s="2"/>
      <c r="X89" s="2"/>
      <c r="Y89" s="2"/>
      <c r="Z89" s="2"/>
    </row>
    <row r="90" ht="14.25" customHeight="1">
      <c r="D90" s="733"/>
      <c r="E90" s="733"/>
      <c r="F90" s="733"/>
      <c r="G90" s="734"/>
      <c r="J90" s="733"/>
      <c r="M90" s="2"/>
      <c r="N90" s="2"/>
      <c r="O90" s="2"/>
      <c r="P90" s="2"/>
      <c r="Q90" s="2"/>
      <c r="R90" s="2"/>
      <c r="S90" s="2"/>
      <c r="T90" s="2"/>
      <c r="U90" s="2"/>
      <c r="V90" s="2"/>
      <c r="W90" s="2"/>
      <c r="X90" s="2"/>
      <c r="Y90" s="2"/>
      <c r="Z90" s="2"/>
    </row>
    <row r="91" ht="14.25" customHeight="1">
      <c r="A91" s="735"/>
      <c r="B91" s="735"/>
      <c r="C91" s="723"/>
      <c r="D91" s="723"/>
      <c r="E91" s="723"/>
      <c r="F91" s="723"/>
      <c r="G91" s="736"/>
      <c r="H91" s="723"/>
      <c r="I91" s="723"/>
      <c r="J91" s="723"/>
      <c r="K91" s="723"/>
      <c r="L91" s="723"/>
      <c r="M91" s="2"/>
      <c r="N91" s="2"/>
      <c r="O91" s="2"/>
      <c r="P91" s="2"/>
      <c r="Q91" s="2"/>
      <c r="R91" s="2"/>
      <c r="S91" s="2"/>
      <c r="T91" s="2"/>
      <c r="U91" s="2"/>
      <c r="V91" s="2"/>
      <c r="W91" s="2"/>
      <c r="X91" s="2"/>
      <c r="Y91" s="2"/>
      <c r="Z91" s="2"/>
    </row>
    <row r="92" ht="15.0" customHeight="1">
      <c r="A92" s="727"/>
      <c r="B92" s="737"/>
      <c r="M92" s="2"/>
      <c r="N92" s="2"/>
      <c r="O92" s="2"/>
      <c r="P92" s="2"/>
      <c r="Q92" s="2"/>
      <c r="R92" s="2"/>
      <c r="S92" s="2"/>
      <c r="T92" s="2"/>
      <c r="U92" s="2"/>
      <c r="V92" s="2"/>
      <c r="W92" s="2"/>
      <c r="X92" s="2"/>
      <c r="Y92" s="2"/>
      <c r="Z92" s="2"/>
    </row>
    <row r="93" ht="15.0" customHeight="1">
      <c r="A93" s="727"/>
      <c r="B93" s="738"/>
      <c r="M93" s="2"/>
      <c r="N93" s="2"/>
      <c r="O93" s="2"/>
      <c r="P93" s="2"/>
      <c r="Q93" s="2"/>
      <c r="R93" s="2"/>
      <c r="S93" s="2"/>
      <c r="T93" s="2"/>
      <c r="U93" s="2"/>
      <c r="V93" s="2"/>
      <c r="W93" s="2"/>
      <c r="X93" s="2"/>
      <c r="Y93" s="2"/>
      <c r="Z93" s="2"/>
    </row>
    <row r="94" ht="19.5" customHeight="1">
      <c r="A94" s="2"/>
      <c r="B94" s="739"/>
      <c r="C94" s="739"/>
      <c r="D94" s="739"/>
      <c r="E94" s="739"/>
      <c r="F94" s="739"/>
      <c r="G94" s="740"/>
      <c r="H94" s="739"/>
      <c r="I94" s="739"/>
      <c r="J94" s="739"/>
      <c r="K94" s="739"/>
      <c r="L94" s="739"/>
      <c r="M94" s="2"/>
      <c r="N94" s="2"/>
      <c r="O94" s="2"/>
      <c r="P94" s="2"/>
      <c r="Q94" s="2"/>
      <c r="R94" s="2"/>
      <c r="S94" s="2"/>
      <c r="T94" s="2"/>
      <c r="U94" s="2"/>
      <c r="V94" s="2"/>
      <c r="W94" s="2"/>
      <c r="X94" s="2"/>
      <c r="Y94" s="2"/>
      <c r="Z94" s="2"/>
    </row>
    <row r="95" ht="15.0" customHeight="1">
      <c r="A95" s="2"/>
      <c r="B95" s="741"/>
      <c r="M95" s="2"/>
      <c r="N95" s="2"/>
      <c r="O95" s="2"/>
      <c r="P95" s="2"/>
      <c r="Q95" s="2"/>
      <c r="R95" s="2"/>
      <c r="S95" s="2"/>
      <c r="T95" s="2"/>
      <c r="U95" s="2"/>
      <c r="V95" s="2"/>
      <c r="W95" s="2"/>
      <c r="X95" s="2"/>
      <c r="Y95" s="2"/>
      <c r="Z95" s="2"/>
    </row>
    <row r="96" ht="15.0" customHeight="1">
      <c r="A96" s="2"/>
      <c r="B96" s="742"/>
      <c r="M96" s="2"/>
      <c r="N96" s="2"/>
      <c r="O96" s="2"/>
      <c r="P96" s="2"/>
      <c r="Q96" s="2"/>
      <c r="R96" s="2"/>
      <c r="S96" s="2"/>
      <c r="T96" s="2"/>
      <c r="U96" s="2"/>
      <c r="V96" s="2"/>
      <c r="W96" s="2"/>
      <c r="X96" s="2"/>
      <c r="Y96" s="2"/>
      <c r="Z96" s="2"/>
    </row>
    <row r="97" ht="15.0" customHeight="1">
      <c r="A97" s="2"/>
      <c r="B97" s="741"/>
      <c r="M97" s="2"/>
      <c r="N97" s="2"/>
      <c r="O97" s="2"/>
      <c r="P97" s="2"/>
      <c r="Q97" s="2"/>
      <c r="R97" s="2"/>
      <c r="S97" s="2"/>
      <c r="T97" s="2"/>
      <c r="U97" s="2"/>
      <c r="V97" s="2"/>
      <c r="W97" s="2"/>
      <c r="X97" s="2"/>
      <c r="Y97" s="2"/>
      <c r="Z97" s="2"/>
    </row>
    <row r="98" ht="15.0" customHeight="1">
      <c r="A98" s="2"/>
      <c r="B98" s="743"/>
      <c r="M98" s="2"/>
      <c r="N98" s="2"/>
      <c r="O98" s="2"/>
      <c r="P98" s="2"/>
      <c r="Q98" s="2"/>
      <c r="R98" s="2"/>
      <c r="S98" s="2"/>
      <c r="T98" s="2"/>
      <c r="U98" s="2"/>
      <c r="V98" s="2"/>
      <c r="W98" s="2"/>
      <c r="X98" s="2"/>
      <c r="Y98" s="2"/>
      <c r="Z98" s="2"/>
    </row>
    <row r="99" ht="15.0" customHeight="1">
      <c r="A99" s="2"/>
      <c r="B99" s="738"/>
      <c r="M99" s="2"/>
      <c r="N99" s="2"/>
      <c r="O99" s="2"/>
      <c r="P99" s="2"/>
      <c r="Q99" s="2"/>
      <c r="R99" s="2"/>
      <c r="S99" s="2"/>
      <c r="T99" s="2"/>
      <c r="U99" s="2"/>
      <c r="V99" s="2"/>
      <c r="W99" s="2"/>
      <c r="X99" s="2"/>
      <c r="Y99" s="2"/>
      <c r="Z99" s="2"/>
    </row>
    <row r="100" ht="15.0" customHeight="1">
      <c r="A100" s="2"/>
      <c r="B100" s="741"/>
      <c r="M100" s="2"/>
      <c r="N100" s="2"/>
      <c r="O100" s="2"/>
      <c r="P100" s="2"/>
      <c r="Q100" s="2"/>
      <c r="R100" s="2"/>
      <c r="S100" s="2"/>
      <c r="T100" s="2"/>
      <c r="U100" s="2"/>
      <c r="V100" s="2"/>
      <c r="W100" s="2"/>
      <c r="X100" s="2"/>
      <c r="Y100" s="2"/>
      <c r="Z100" s="2"/>
    </row>
    <row r="101" ht="15.0" customHeight="1">
      <c r="A101" s="2"/>
      <c r="B101" s="738"/>
      <c r="M101" s="2"/>
      <c r="N101" s="2"/>
      <c r="O101" s="2"/>
      <c r="P101" s="2"/>
      <c r="Q101" s="2"/>
      <c r="R101" s="2"/>
      <c r="S101" s="2"/>
      <c r="T101" s="2"/>
      <c r="U101" s="2"/>
      <c r="V101" s="2"/>
      <c r="W101" s="2"/>
      <c r="X101" s="2"/>
      <c r="Y101" s="2"/>
      <c r="Z101" s="2"/>
    </row>
    <row r="102" ht="15.0" customHeight="1">
      <c r="A102" s="2"/>
      <c r="B102" s="739"/>
      <c r="C102" s="739"/>
      <c r="D102" s="739"/>
      <c r="E102" s="739"/>
      <c r="F102" s="739"/>
      <c r="G102" s="740"/>
      <c r="H102" s="739"/>
      <c r="I102" s="739"/>
      <c r="J102" s="739"/>
      <c r="K102" s="739"/>
      <c r="L102" s="739"/>
      <c r="M102" s="2"/>
      <c r="N102" s="2"/>
      <c r="O102" s="2"/>
      <c r="P102" s="2"/>
      <c r="Q102" s="2"/>
      <c r="R102" s="2"/>
      <c r="S102" s="2"/>
      <c r="T102" s="2"/>
      <c r="U102" s="2"/>
      <c r="V102" s="2"/>
      <c r="W102" s="2"/>
      <c r="X102" s="2"/>
      <c r="Y102" s="2"/>
      <c r="Z102" s="2"/>
    </row>
    <row r="103" ht="15.0" customHeight="1">
      <c r="A103" s="2"/>
      <c r="B103" s="741"/>
      <c r="M103" s="2"/>
      <c r="N103" s="2"/>
      <c r="O103" s="2"/>
      <c r="P103" s="2"/>
      <c r="Q103" s="2"/>
      <c r="R103" s="2"/>
      <c r="S103" s="2"/>
      <c r="T103" s="2"/>
      <c r="U103" s="2"/>
      <c r="V103" s="2"/>
      <c r="W103" s="2"/>
      <c r="X103" s="2"/>
      <c r="Y103" s="2"/>
      <c r="Z103" s="2"/>
    </row>
    <row r="104" ht="15.0" customHeight="1">
      <c r="A104" s="2"/>
      <c r="B104" s="741"/>
      <c r="M104" s="2"/>
      <c r="N104" s="2"/>
      <c r="O104" s="2"/>
      <c r="P104" s="2"/>
      <c r="Q104" s="2"/>
      <c r="R104" s="2"/>
      <c r="S104" s="2"/>
      <c r="T104" s="2"/>
      <c r="U104" s="2"/>
      <c r="V104" s="2"/>
      <c r="W104" s="2"/>
      <c r="X104" s="2"/>
      <c r="Y104" s="2"/>
      <c r="Z104" s="2"/>
    </row>
    <row r="105" ht="14.25" customHeight="1">
      <c r="A105" s="2"/>
      <c r="B105" s="744"/>
      <c r="M105" s="2"/>
      <c r="N105" s="2"/>
      <c r="O105" s="2"/>
      <c r="P105" s="2"/>
      <c r="Q105" s="2"/>
      <c r="R105" s="2"/>
      <c r="S105" s="2"/>
      <c r="T105" s="2"/>
      <c r="U105" s="2"/>
      <c r="V105" s="2"/>
      <c r="W105" s="2"/>
      <c r="X105" s="2"/>
      <c r="Y105" s="2"/>
      <c r="Z105" s="2"/>
    </row>
    <row r="106" ht="14.25" customHeight="1">
      <c r="A106" s="2"/>
      <c r="B106" s="2"/>
      <c r="C106" s="2"/>
      <c r="D106" s="2"/>
      <c r="E106" s="2"/>
      <c r="F106" s="2"/>
      <c r="G106" s="587"/>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587"/>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587"/>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587"/>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587"/>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587"/>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587"/>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587"/>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587"/>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587"/>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587"/>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587"/>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587"/>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587"/>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587"/>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587"/>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587"/>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587"/>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587"/>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587"/>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587"/>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587"/>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587"/>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587"/>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587"/>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587"/>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587"/>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587"/>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587"/>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587"/>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587"/>
      <c r="H136" s="2"/>
      <c r="I136" s="2"/>
      <c r="J136" s="2"/>
      <c r="K136" s="2"/>
      <c r="L136" s="2"/>
    </row>
    <row r="137" ht="14.25" customHeight="1">
      <c r="A137" s="2"/>
      <c r="B137" s="2"/>
      <c r="C137" s="2"/>
      <c r="D137" s="2"/>
      <c r="E137" s="2"/>
      <c r="F137" s="2"/>
      <c r="G137" s="587"/>
      <c r="H137" s="2"/>
      <c r="I137" s="2"/>
      <c r="J137" s="2"/>
      <c r="K137" s="2"/>
      <c r="L137" s="2"/>
    </row>
    <row r="138" ht="14.25" customHeight="1">
      <c r="A138" s="2"/>
      <c r="B138" s="2"/>
      <c r="C138" s="2"/>
      <c r="D138" s="2"/>
      <c r="E138" s="2"/>
      <c r="F138" s="2"/>
      <c r="G138" s="587"/>
      <c r="H138" s="2"/>
      <c r="I138" s="2"/>
      <c r="J138" s="2"/>
      <c r="K138" s="2"/>
      <c r="L138" s="2"/>
    </row>
    <row r="139" ht="14.25" customHeight="1">
      <c r="A139" s="2"/>
      <c r="B139" s="2"/>
      <c r="C139" s="2"/>
      <c r="D139" s="2"/>
      <c r="E139" s="2"/>
      <c r="F139" s="2"/>
      <c r="G139" s="587"/>
      <c r="H139" s="2"/>
      <c r="I139" s="2"/>
      <c r="J139" s="2"/>
      <c r="K139" s="2"/>
      <c r="L139" s="2"/>
    </row>
    <row r="140" ht="14.25" customHeight="1">
      <c r="A140" s="2"/>
      <c r="B140" s="2"/>
      <c r="C140" s="2"/>
      <c r="D140" s="2"/>
      <c r="E140" s="2"/>
      <c r="F140" s="2"/>
      <c r="G140" s="587"/>
      <c r="H140" s="2"/>
      <c r="I140" s="2"/>
      <c r="J140" s="2"/>
      <c r="K140" s="2"/>
      <c r="L140" s="2"/>
    </row>
    <row r="141" ht="14.25" customHeight="1">
      <c r="A141" s="2"/>
      <c r="B141" s="2"/>
      <c r="C141" s="2"/>
      <c r="D141" s="2"/>
      <c r="E141" s="2"/>
      <c r="F141" s="2"/>
      <c r="G141" s="587"/>
      <c r="H141" s="2"/>
      <c r="I141" s="2"/>
      <c r="J141" s="2"/>
      <c r="K141" s="2"/>
      <c r="L141" s="2"/>
    </row>
    <row r="142" ht="14.25" customHeight="1">
      <c r="A142" s="2"/>
      <c r="B142" s="2"/>
      <c r="C142" s="2"/>
      <c r="D142" s="2"/>
      <c r="E142" s="2"/>
      <c r="F142" s="2"/>
      <c r="G142" s="587"/>
      <c r="H142" s="2"/>
      <c r="I142" s="2"/>
      <c r="J142" s="2"/>
      <c r="K142" s="2"/>
      <c r="L142" s="2"/>
    </row>
    <row r="143" ht="14.25" customHeight="1">
      <c r="A143" s="2"/>
      <c r="B143" s="2"/>
      <c r="C143" s="2"/>
      <c r="D143" s="2"/>
      <c r="E143" s="2"/>
      <c r="F143" s="2"/>
      <c r="G143" s="587"/>
      <c r="H143" s="2"/>
      <c r="I143" s="2"/>
      <c r="J143" s="2"/>
      <c r="K143" s="2"/>
      <c r="L143" s="2"/>
    </row>
    <row r="144" ht="14.25" customHeight="1">
      <c r="A144" s="2"/>
      <c r="B144" s="2"/>
      <c r="C144" s="2"/>
      <c r="D144" s="2"/>
      <c r="E144" s="2"/>
      <c r="F144" s="2"/>
      <c r="G144" s="587"/>
      <c r="H144" s="2"/>
      <c r="I144" s="2"/>
      <c r="J144" s="2"/>
      <c r="K144" s="2"/>
      <c r="L144" s="2"/>
    </row>
    <row r="145" ht="14.25" customHeight="1">
      <c r="A145" s="2"/>
      <c r="B145" s="2"/>
      <c r="C145" s="2"/>
      <c r="D145" s="2"/>
      <c r="E145" s="2"/>
      <c r="F145" s="2"/>
      <c r="G145" s="587"/>
      <c r="H145" s="2"/>
      <c r="I145" s="2"/>
      <c r="J145" s="2"/>
      <c r="K145" s="2"/>
      <c r="L145" s="2"/>
    </row>
    <row r="146" ht="14.25" customHeight="1">
      <c r="A146" s="2"/>
      <c r="B146" s="2"/>
      <c r="C146" s="2"/>
      <c r="D146" s="2"/>
      <c r="E146" s="2"/>
      <c r="F146" s="2"/>
      <c r="G146" s="587"/>
      <c r="H146" s="2"/>
      <c r="I146" s="2"/>
      <c r="J146" s="2"/>
      <c r="K146" s="2"/>
      <c r="L146" s="2"/>
    </row>
    <row r="147" ht="14.25" customHeight="1">
      <c r="A147" s="2"/>
      <c r="B147" s="2"/>
      <c r="C147" s="2"/>
      <c r="D147" s="2"/>
      <c r="E147" s="2"/>
      <c r="F147" s="2"/>
      <c r="G147" s="587"/>
      <c r="H147" s="2"/>
      <c r="I147" s="2"/>
      <c r="J147" s="2"/>
      <c r="K147" s="2"/>
      <c r="L147" s="2"/>
    </row>
    <row r="148" ht="14.25" customHeight="1">
      <c r="A148" s="2"/>
      <c r="B148" s="2"/>
      <c r="C148" s="2"/>
      <c r="D148" s="2"/>
      <c r="E148" s="2"/>
      <c r="F148" s="2"/>
      <c r="G148" s="587"/>
      <c r="H148" s="2"/>
      <c r="I148" s="2"/>
      <c r="J148" s="2"/>
      <c r="K148" s="2"/>
      <c r="L148" s="2"/>
    </row>
    <row r="149" ht="14.25" customHeight="1">
      <c r="A149" s="2"/>
      <c r="B149" s="2"/>
      <c r="C149" s="2"/>
      <c r="D149" s="2"/>
      <c r="E149" s="2"/>
      <c r="F149" s="2"/>
      <c r="G149" s="587"/>
      <c r="H149" s="2"/>
      <c r="I149" s="2"/>
      <c r="J149" s="2"/>
      <c r="K149" s="2"/>
      <c r="L149" s="2"/>
    </row>
    <row r="150" ht="14.25" customHeight="1">
      <c r="A150" s="2"/>
      <c r="B150" s="2"/>
      <c r="C150" s="2"/>
      <c r="D150" s="2"/>
      <c r="E150" s="2"/>
      <c r="F150" s="2"/>
      <c r="G150" s="587"/>
      <c r="H150" s="2"/>
      <c r="I150" s="2"/>
      <c r="J150" s="2"/>
      <c r="K150" s="2"/>
      <c r="L150" s="2"/>
    </row>
    <row r="151" ht="14.25" customHeight="1">
      <c r="A151" s="2"/>
      <c r="B151" s="2"/>
      <c r="C151" s="2"/>
      <c r="D151" s="2"/>
      <c r="E151" s="2"/>
      <c r="F151" s="2"/>
      <c r="G151" s="587"/>
      <c r="H151" s="2"/>
      <c r="I151" s="2"/>
      <c r="J151" s="2"/>
      <c r="K151" s="2"/>
      <c r="L151" s="2"/>
    </row>
    <row r="152" ht="14.25" customHeight="1">
      <c r="A152" s="2"/>
      <c r="B152" s="2"/>
      <c r="C152" s="2"/>
      <c r="D152" s="2"/>
      <c r="E152" s="2"/>
      <c r="F152" s="2"/>
      <c r="G152" s="587"/>
      <c r="H152" s="2"/>
      <c r="I152" s="2"/>
      <c r="J152" s="2"/>
      <c r="K152" s="2"/>
      <c r="L152" s="2"/>
    </row>
    <row r="153" ht="14.25" customHeight="1">
      <c r="A153" s="2"/>
      <c r="B153" s="2"/>
      <c r="C153" s="2"/>
      <c r="D153" s="2"/>
      <c r="E153" s="2"/>
      <c r="F153" s="2"/>
      <c r="G153" s="587"/>
      <c r="H153" s="2"/>
      <c r="I153" s="2"/>
      <c r="J153" s="2"/>
      <c r="K153" s="2"/>
      <c r="L153" s="2"/>
    </row>
    <row r="154" ht="14.25" customHeight="1">
      <c r="A154" s="2"/>
      <c r="B154" s="2"/>
      <c r="C154" s="2"/>
      <c r="D154" s="2"/>
      <c r="E154" s="2"/>
      <c r="F154" s="2"/>
      <c r="G154" s="587"/>
      <c r="H154" s="2"/>
      <c r="I154" s="2"/>
      <c r="J154" s="2"/>
      <c r="K154" s="2"/>
      <c r="L154" s="2"/>
    </row>
    <row r="155" ht="14.25" customHeight="1">
      <c r="A155" s="2"/>
      <c r="B155" s="2"/>
      <c r="C155" s="2"/>
      <c r="D155" s="2"/>
      <c r="E155" s="2"/>
      <c r="F155" s="2"/>
      <c r="G155" s="587"/>
      <c r="H155" s="2"/>
      <c r="I155" s="2"/>
      <c r="J155" s="2"/>
      <c r="K155" s="2"/>
      <c r="L155" s="2"/>
    </row>
    <row r="156" ht="14.25" customHeight="1">
      <c r="A156" s="2"/>
      <c r="B156" s="2"/>
      <c r="C156" s="2"/>
      <c r="D156" s="2"/>
      <c r="E156" s="2"/>
      <c r="F156" s="2"/>
      <c r="G156" s="587"/>
      <c r="H156" s="2"/>
      <c r="I156" s="2"/>
      <c r="J156" s="2"/>
      <c r="K156" s="2"/>
      <c r="L156" s="2"/>
    </row>
    <row r="157" ht="14.25" customHeight="1">
      <c r="A157" s="2"/>
      <c r="B157" s="2"/>
      <c r="C157" s="2"/>
      <c r="D157" s="2"/>
      <c r="E157" s="2"/>
      <c r="F157" s="2"/>
      <c r="G157" s="587"/>
      <c r="H157" s="2"/>
      <c r="I157" s="2"/>
      <c r="J157" s="2"/>
      <c r="K157" s="2"/>
      <c r="L157" s="2"/>
    </row>
    <row r="158" ht="14.25" customHeight="1">
      <c r="A158" s="2"/>
      <c r="B158" s="2"/>
      <c r="C158" s="2"/>
      <c r="D158" s="2"/>
      <c r="E158" s="2"/>
      <c r="F158" s="2"/>
      <c r="G158" s="587"/>
      <c r="H158" s="2"/>
      <c r="I158" s="2"/>
      <c r="J158" s="2"/>
      <c r="K158" s="2"/>
      <c r="L158" s="2"/>
    </row>
    <row r="159" ht="14.25" customHeight="1">
      <c r="A159" s="2"/>
      <c r="B159" s="2"/>
      <c r="C159" s="2"/>
      <c r="D159" s="2"/>
      <c r="E159" s="2"/>
      <c r="F159" s="2"/>
      <c r="G159" s="587"/>
      <c r="H159" s="2"/>
      <c r="I159" s="2"/>
      <c r="J159" s="2"/>
      <c r="K159" s="2"/>
      <c r="L159" s="2"/>
    </row>
    <row r="160" ht="14.25" customHeight="1">
      <c r="A160" s="2"/>
      <c r="B160" s="2"/>
      <c r="C160" s="2"/>
      <c r="D160" s="2"/>
      <c r="E160" s="2"/>
      <c r="F160" s="2"/>
      <c r="G160" s="587"/>
      <c r="H160" s="2"/>
      <c r="I160" s="2"/>
      <c r="J160" s="2"/>
      <c r="K160" s="2"/>
      <c r="L160" s="2"/>
    </row>
    <row r="161" ht="14.25" customHeight="1">
      <c r="A161" s="2"/>
      <c r="B161" s="2"/>
      <c r="C161" s="2"/>
      <c r="D161" s="2"/>
      <c r="E161" s="2"/>
      <c r="F161" s="2"/>
      <c r="G161" s="587"/>
      <c r="H161" s="2"/>
      <c r="I161" s="2"/>
      <c r="J161" s="2"/>
      <c r="K161" s="2"/>
      <c r="L161" s="2"/>
    </row>
    <row r="162" ht="14.25" customHeight="1">
      <c r="A162" s="2"/>
      <c r="B162" s="2"/>
      <c r="C162" s="2"/>
      <c r="D162" s="2"/>
      <c r="E162" s="2"/>
      <c r="F162" s="2"/>
      <c r="G162" s="587"/>
      <c r="H162" s="2"/>
      <c r="I162" s="2"/>
      <c r="J162" s="2"/>
      <c r="K162" s="2"/>
      <c r="L162" s="2"/>
    </row>
    <row r="163" ht="14.25" customHeight="1">
      <c r="A163" s="2"/>
      <c r="B163" s="2"/>
      <c r="C163" s="2"/>
      <c r="D163" s="2"/>
      <c r="E163" s="2"/>
      <c r="F163" s="2"/>
      <c r="G163" s="587"/>
      <c r="H163" s="2"/>
      <c r="I163" s="2"/>
      <c r="J163" s="2"/>
      <c r="K163" s="2"/>
      <c r="L163" s="2"/>
    </row>
    <row r="164" ht="14.25" customHeight="1">
      <c r="A164" s="2"/>
      <c r="B164" s="2"/>
      <c r="C164" s="2"/>
      <c r="D164" s="2"/>
      <c r="E164" s="2"/>
      <c r="F164" s="2"/>
      <c r="G164" s="587"/>
      <c r="H164" s="2"/>
      <c r="I164" s="2"/>
      <c r="J164" s="2"/>
      <c r="K164" s="2"/>
      <c r="L164" s="2"/>
    </row>
    <row r="165" ht="14.25" customHeight="1">
      <c r="A165" s="2"/>
      <c r="B165" s="2"/>
      <c r="C165" s="2"/>
      <c r="D165" s="2"/>
      <c r="E165" s="2"/>
      <c r="F165" s="2"/>
      <c r="G165" s="587"/>
      <c r="H165" s="2"/>
      <c r="I165" s="2"/>
      <c r="J165" s="2"/>
      <c r="K165" s="2"/>
      <c r="L165" s="2"/>
    </row>
    <row r="166" ht="14.25" customHeight="1">
      <c r="A166" s="2"/>
      <c r="B166" s="2"/>
      <c r="C166" s="2"/>
      <c r="D166" s="2"/>
      <c r="E166" s="2"/>
      <c r="F166" s="2"/>
      <c r="G166" s="587"/>
      <c r="H166" s="2"/>
      <c r="I166" s="2"/>
      <c r="J166" s="2"/>
      <c r="K166" s="2"/>
      <c r="L166" s="2"/>
    </row>
    <row r="167" ht="14.25" customHeight="1">
      <c r="A167" s="2"/>
      <c r="B167" s="2"/>
      <c r="C167" s="2"/>
      <c r="D167" s="2"/>
      <c r="E167" s="2"/>
      <c r="F167" s="2"/>
      <c r="G167" s="587"/>
      <c r="H167" s="2"/>
      <c r="I167" s="2"/>
      <c r="J167" s="2"/>
      <c r="K167" s="2"/>
      <c r="L167" s="2"/>
    </row>
    <row r="168" ht="14.25" customHeight="1">
      <c r="A168" s="2"/>
      <c r="B168" s="2"/>
      <c r="C168" s="2"/>
      <c r="D168" s="2"/>
      <c r="E168" s="2"/>
      <c r="F168" s="2"/>
      <c r="G168" s="587"/>
      <c r="H168" s="2"/>
      <c r="I168" s="2"/>
      <c r="J168" s="2"/>
      <c r="K168" s="2"/>
      <c r="L168" s="2"/>
    </row>
    <row r="169" ht="14.25" customHeight="1">
      <c r="A169" s="2"/>
      <c r="B169" s="2"/>
      <c r="C169" s="2"/>
      <c r="D169" s="2"/>
      <c r="E169" s="2"/>
      <c r="F169" s="2"/>
      <c r="G169" s="587"/>
      <c r="H169" s="2"/>
      <c r="I169" s="2"/>
      <c r="J169" s="2"/>
      <c r="K169" s="2"/>
      <c r="L169" s="2"/>
    </row>
    <row r="170" ht="14.25" customHeight="1">
      <c r="A170" s="2"/>
      <c r="B170" s="2"/>
      <c r="C170" s="2"/>
      <c r="D170" s="2"/>
      <c r="E170" s="2"/>
      <c r="F170" s="2"/>
      <c r="G170" s="587"/>
      <c r="H170" s="2"/>
      <c r="I170" s="2"/>
      <c r="J170" s="2"/>
      <c r="K170" s="2"/>
      <c r="L170" s="2"/>
    </row>
    <row r="171" ht="14.25" customHeight="1">
      <c r="A171" s="2"/>
      <c r="B171" s="2"/>
      <c r="C171" s="2"/>
      <c r="D171" s="2"/>
      <c r="E171" s="2"/>
      <c r="F171" s="2"/>
      <c r="G171" s="587"/>
      <c r="H171" s="2"/>
      <c r="I171" s="2"/>
      <c r="J171" s="2"/>
      <c r="K171" s="2"/>
      <c r="L171" s="2"/>
    </row>
    <row r="172" ht="14.25" customHeight="1">
      <c r="G172" s="587"/>
    </row>
    <row r="173" ht="14.25" customHeight="1">
      <c r="G173" s="587"/>
    </row>
    <row r="174" ht="14.25" customHeight="1">
      <c r="G174" s="587"/>
    </row>
    <row r="175" ht="14.25" customHeight="1">
      <c r="G175" s="587"/>
    </row>
    <row r="176" ht="14.25" customHeight="1">
      <c r="G176" s="587"/>
    </row>
    <row r="177" ht="14.25" customHeight="1">
      <c r="G177" s="587"/>
    </row>
    <row r="178" ht="14.25" customHeight="1">
      <c r="G178" s="587"/>
    </row>
    <row r="179" ht="14.25" customHeight="1">
      <c r="G179" s="587"/>
    </row>
    <row r="180" ht="14.25" customHeight="1">
      <c r="G180" s="587"/>
    </row>
    <row r="181" ht="14.25" customHeight="1">
      <c r="G181" s="587"/>
    </row>
    <row r="182" ht="14.25" customHeight="1">
      <c r="G182" s="587"/>
    </row>
    <row r="183" ht="14.25" customHeight="1">
      <c r="G183" s="587"/>
    </row>
    <row r="184" ht="14.25" customHeight="1">
      <c r="G184" s="587"/>
    </row>
    <row r="185" ht="14.25" customHeight="1">
      <c r="G185" s="587"/>
    </row>
    <row r="186" ht="14.25" customHeight="1">
      <c r="G186" s="587"/>
    </row>
    <row r="187" ht="14.25" customHeight="1">
      <c r="G187" s="587"/>
    </row>
    <row r="188" ht="14.25" customHeight="1">
      <c r="G188" s="587"/>
    </row>
    <row r="189" ht="14.25" customHeight="1">
      <c r="G189" s="587"/>
    </row>
    <row r="190" ht="14.25" customHeight="1">
      <c r="G190" s="587"/>
    </row>
    <row r="191" ht="14.25" customHeight="1">
      <c r="G191" s="587"/>
    </row>
    <row r="192" ht="14.25" customHeight="1">
      <c r="G192" s="587"/>
    </row>
    <row r="193" ht="14.25" customHeight="1">
      <c r="G193" s="587"/>
    </row>
    <row r="194" ht="14.25" customHeight="1">
      <c r="G194" s="587"/>
    </row>
    <row r="195" ht="14.25" customHeight="1">
      <c r="G195" s="587"/>
    </row>
    <row r="196" ht="14.25" customHeight="1">
      <c r="G196" s="587"/>
    </row>
    <row r="197" ht="14.25" customHeight="1">
      <c r="G197" s="587"/>
    </row>
    <row r="198" ht="14.25" customHeight="1">
      <c r="G198" s="587"/>
    </row>
    <row r="199" ht="14.25" customHeight="1">
      <c r="G199" s="587"/>
    </row>
    <row r="200" ht="14.25" customHeight="1">
      <c r="G200" s="587"/>
    </row>
    <row r="201" ht="14.25" customHeight="1">
      <c r="G201" s="587"/>
    </row>
    <row r="202" ht="14.25" customHeight="1">
      <c r="G202" s="587"/>
    </row>
    <row r="203" ht="14.25" customHeight="1">
      <c r="G203" s="587"/>
    </row>
    <row r="204" ht="14.25" customHeight="1">
      <c r="G204" s="587"/>
    </row>
    <row r="205" ht="14.25" customHeight="1">
      <c r="G205" s="587"/>
    </row>
    <row r="206" ht="14.25" customHeight="1">
      <c r="G206" s="587"/>
    </row>
    <row r="207" ht="14.25" customHeight="1">
      <c r="G207" s="587"/>
    </row>
    <row r="208" ht="14.25" customHeight="1">
      <c r="G208" s="587"/>
    </row>
    <row r="209" ht="14.25" customHeight="1">
      <c r="G209" s="587"/>
    </row>
    <row r="210" ht="14.25" customHeight="1">
      <c r="G210" s="587"/>
    </row>
    <row r="211" ht="14.25" customHeight="1">
      <c r="G211" s="587"/>
    </row>
    <row r="212" ht="14.25" customHeight="1">
      <c r="G212" s="587"/>
    </row>
    <row r="213" ht="14.25" customHeight="1">
      <c r="G213" s="587"/>
    </row>
    <row r="214" ht="14.25" customHeight="1">
      <c r="G214" s="587"/>
    </row>
    <row r="215" ht="14.25" customHeight="1">
      <c r="G215" s="587"/>
    </row>
    <row r="216" ht="14.25" customHeight="1">
      <c r="G216" s="587"/>
    </row>
    <row r="217" ht="14.25" customHeight="1">
      <c r="G217" s="587"/>
    </row>
    <row r="218" ht="14.25" customHeight="1">
      <c r="G218" s="587"/>
    </row>
    <row r="219" ht="14.25" customHeight="1">
      <c r="G219" s="587"/>
    </row>
    <row r="220" ht="14.25" customHeight="1">
      <c r="G220" s="587"/>
    </row>
    <row r="221" ht="14.25" customHeight="1">
      <c r="G221" s="587"/>
    </row>
    <row r="222" ht="14.25" customHeight="1">
      <c r="G222" s="587"/>
    </row>
    <row r="223" ht="14.25" customHeight="1">
      <c r="G223" s="587"/>
    </row>
    <row r="224" ht="14.25" customHeight="1">
      <c r="G224" s="587"/>
    </row>
    <row r="225" ht="14.25" customHeight="1">
      <c r="G225" s="587"/>
    </row>
    <row r="226" ht="14.25" customHeight="1">
      <c r="G226" s="587"/>
    </row>
    <row r="227" ht="14.25" customHeight="1">
      <c r="G227" s="587"/>
    </row>
    <row r="228" ht="14.25" customHeight="1">
      <c r="G228" s="587"/>
    </row>
    <row r="229" ht="14.25" customHeight="1">
      <c r="G229" s="587"/>
    </row>
    <row r="230" ht="14.25" customHeight="1">
      <c r="G230" s="587"/>
    </row>
    <row r="231" ht="14.25" customHeight="1">
      <c r="G231" s="587"/>
    </row>
    <row r="232" ht="14.25" customHeight="1">
      <c r="G232" s="587"/>
    </row>
    <row r="233" ht="14.25" customHeight="1">
      <c r="G233" s="587"/>
    </row>
    <row r="234" ht="14.25" customHeight="1">
      <c r="G234" s="587"/>
    </row>
    <row r="235" ht="14.25" customHeight="1">
      <c r="G235" s="587"/>
    </row>
    <row r="236" ht="14.25" customHeight="1">
      <c r="G236" s="587"/>
    </row>
    <row r="237" ht="14.25" customHeight="1">
      <c r="G237" s="587"/>
    </row>
    <row r="238" ht="14.25" customHeight="1">
      <c r="G238" s="587"/>
    </row>
    <row r="239" ht="14.25" customHeight="1">
      <c r="G239" s="587"/>
    </row>
    <row r="240" ht="14.25" customHeight="1">
      <c r="G240" s="587"/>
    </row>
    <row r="241" ht="14.25" customHeight="1">
      <c r="G241" s="587"/>
    </row>
    <row r="242" ht="14.25" customHeight="1">
      <c r="G242" s="587"/>
    </row>
    <row r="243" ht="14.25" customHeight="1">
      <c r="G243" s="587"/>
    </row>
    <row r="244" ht="14.25" customHeight="1">
      <c r="G244" s="587"/>
    </row>
    <row r="245" ht="14.25" customHeight="1">
      <c r="G245" s="587"/>
    </row>
    <row r="246" ht="14.25" customHeight="1">
      <c r="G246" s="587"/>
    </row>
    <row r="247" ht="14.25" customHeight="1">
      <c r="G247" s="587"/>
    </row>
    <row r="248" ht="14.25" customHeight="1">
      <c r="G248" s="587"/>
    </row>
    <row r="249" ht="14.25" customHeight="1">
      <c r="G249" s="587"/>
    </row>
    <row r="250" ht="14.25" customHeight="1">
      <c r="G250" s="587"/>
    </row>
    <row r="251" ht="14.25" customHeight="1">
      <c r="G251" s="587"/>
    </row>
    <row r="252" ht="14.25" customHeight="1">
      <c r="G252" s="587"/>
    </row>
    <row r="253" ht="14.25" customHeight="1">
      <c r="G253" s="587"/>
    </row>
    <row r="254" ht="14.25" customHeight="1">
      <c r="G254" s="587"/>
    </row>
    <row r="255" ht="14.25" customHeight="1">
      <c r="G255" s="587"/>
    </row>
    <row r="256" ht="14.25" customHeight="1">
      <c r="G256" s="587"/>
    </row>
    <row r="257" ht="14.25" customHeight="1">
      <c r="G257" s="587"/>
    </row>
    <row r="258" ht="14.25" customHeight="1">
      <c r="G258" s="587"/>
    </row>
    <row r="259" ht="14.25" customHeight="1">
      <c r="G259" s="587"/>
    </row>
    <row r="260" ht="14.25" customHeight="1">
      <c r="G260" s="587"/>
    </row>
    <row r="261" ht="14.25" customHeight="1">
      <c r="G261" s="587"/>
    </row>
    <row r="262" ht="14.25" customHeight="1">
      <c r="G262" s="587"/>
    </row>
    <row r="263" ht="14.25" customHeight="1">
      <c r="G263" s="587"/>
    </row>
    <row r="264" ht="14.25" customHeight="1">
      <c r="G264" s="587"/>
    </row>
    <row r="265" ht="14.25" customHeight="1">
      <c r="G265" s="587"/>
    </row>
    <row r="266" ht="14.25" customHeight="1">
      <c r="G266" s="587"/>
    </row>
    <row r="267" ht="14.25" customHeight="1">
      <c r="G267" s="587"/>
    </row>
    <row r="268" ht="14.25" customHeight="1">
      <c r="G268" s="587"/>
    </row>
    <row r="269" ht="14.25" customHeight="1">
      <c r="G269" s="587"/>
    </row>
    <row r="270" ht="14.25" customHeight="1">
      <c r="G270" s="587"/>
    </row>
    <row r="271" ht="14.25" customHeight="1">
      <c r="G271" s="587"/>
    </row>
    <row r="272" ht="14.25" customHeight="1">
      <c r="G272" s="587"/>
    </row>
    <row r="273" ht="14.25" customHeight="1">
      <c r="G273" s="587"/>
    </row>
    <row r="274" ht="14.25" customHeight="1">
      <c r="G274" s="587"/>
    </row>
    <row r="275" ht="14.25" customHeight="1">
      <c r="G275" s="587"/>
    </row>
    <row r="276" ht="14.25" customHeight="1">
      <c r="G276" s="587"/>
    </row>
    <row r="277" ht="14.25" customHeight="1">
      <c r="G277" s="587"/>
    </row>
    <row r="278" ht="14.25" customHeight="1">
      <c r="G278" s="587"/>
    </row>
    <row r="279" ht="14.25" customHeight="1">
      <c r="G279" s="587"/>
    </row>
    <row r="280" ht="14.25" customHeight="1">
      <c r="G280" s="587"/>
    </row>
    <row r="281" ht="14.25" customHeight="1">
      <c r="G281" s="587"/>
    </row>
    <row r="282" ht="14.25" customHeight="1">
      <c r="G282" s="587"/>
    </row>
    <row r="283" ht="14.25" customHeight="1">
      <c r="G283" s="587"/>
    </row>
    <row r="284" ht="14.25" customHeight="1">
      <c r="G284" s="587"/>
    </row>
    <row r="285" ht="14.25" customHeight="1">
      <c r="G285" s="587"/>
    </row>
    <row r="286" ht="14.25" customHeight="1">
      <c r="G286" s="587"/>
    </row>
    <row r="287" ht="14.25" customHeight="1">
      <c r="G287" s="587"/>
    </row>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0">
    <mergeCell ref="B76:C76"/>
    <mergeCell ref="B77:C77"/>
    <mergeCell ref="A89:A90"/>
    <mergeCell ref="B89:B90"/>
    <mergeCell ref="C89:C90"/>
    <mergeCell ref="H89:H90"/>
    <mergeCell ref="I89:I90"/>
    <mergeCell ref="B98:L98"/>
    <mergeCell ref="B99:L99"/>
    <mergeCell ref="B100:L100"/>
    <mergeCell ref="B101:L101"/>
    <mergeCell ref="B103:L103"/>
    <mergeCell ref="B104:L104"/>
    <mergeCell ref="B105:L105"/>
    <mergeCell ref="K89:K90"/>
    <mergeCell ref="L89:L90"/>
    <mergeCell ref="B92:L92"/>
    <mergeCell ref="B93:L93"/>
    <mergeCell ref="B95:L95"/>
    <mergeCell ref="B96:L96"/>
    <mergeCell ref="B97:L97"/>
    <mergeCell ref="G3:G4"/>
    <mergeCell ref="H3:I3"/>
    <mergeCell ref="A1:L1"/>
    <mergeCell ref="A3:A4"/>
    <mergeCell ref="B3:B4"/>
    <mergeCell ref="C3:C4"/>
    <mergeCell ref="D3:D4"/>
    <mergeCell ref="E3:E4"/>
    <mergeCell ref="F3:F4"/>
    <mergeCell ref="K3:L3"/>
    <mergeCell ref="A6:L6"/>
    <mergeCell ref="B7:C7"/>
    <mergeCell ref="B15:E15"/>
    <mergeCell ref="B17:E17"/>
    <mergeCell ref="B23:E23"/>
    <mergeCell ref="D24:E24"/>
    <mergeCell ref="D35:E35"/>
    <mergeCell ref="D38:E38"/>
    <mergeCell ref="B26:E26"/>
    <mergeCell ref="B28:E28"/>
    <mergeCell ref="D29:E29"/>
    <mergeCell ref="B30:E30"/>
    <mergeCell ref="B32:E32"/>
    <mergeCell ref="B34:E34"/>
    <mergeCell ref="B36:E36"/>
    <mergeCell ref="B39:E39"/>
    <mergeCell ref="D40:E40"/>
    <mergeCell ref="B41:E41"/>
    <mergeCell ref="B48:C48"/>
    <mergeCell ref="D49:E49"/>
    <mergeCell ref="B50:E50"/>
    <mergeCell ref="B52:E52"/>
    <mergeCell ref="B55:E55"/>
    <mergeCell ref="D56:E56"/>
    <mergeCell ref="D57:E57"/>
    <mergeCell ref="B58:E58"/>
    <mergeCell ref="B61:E61"/>
    <mergeCell ref="D62:E62"/>
    <mergeCell ref="D75:E75"/>
  </mergeCells>
  <printOptions/>
  <pageMargins bottom="0.75" footer="0.0" header="0.0" left="0.7" right="0.7" top="0.75"/>
  <pageSetup paperSize="9"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9.43"/>
    <col customWidth="1" min="3" max="3" width="14.71"/>
    <col customWidth="1" min="4" max="4" width="15.43"/>
    <col customWidth="1" min="5" max="5" width="3.71"/>
    <col customWidth="1" min="6" max="12" width="8.0"/>
    <col customWidth="1" min="13" max="13" width="9.14"/>
    <col customWidth="1" min="14" max="14" width="48.57"/>
    <col customWidth="1" min="15" max="15" width="5.86"/>
    <col customWidth="1" min="16" max="16" width="9.14"/>
    <col customWidth="1" min="17" max="26" width="8.0"/>
  </cols>
  <sheetData>
    <row r="1" ht="18.0" customHeight="1">
      <c r="B1" s="745"/>
      <c r="F1" s="2"/>
      <c r="M1" s="524"/>
      <c r="P1" s="746"/>
    </row>
    <row r="2" ht="14.25" customHeight="1">
      <c r="A2" s="524" t="s">
        <v>1</v>
      </c>
      <c r="B2" s="525" t="s">
        <v>1070</v>
      </c>
      <c r="C2" s="747" t="s">
        <v>758</v>
      </c>
      <c r="D2" s="748" t="s">
        <v>1071</v>
      </c>
      <c r="M2" s="524"/>
      <c r="N2" s="525"/>
      <c r="O2" s="525"/>
      <c r="P2" s="746"/>
    </row>
    <row r="3" ht="14.25" customHeight="1">
      <c r="A3" s="749">
        <v>1.0</v>
      </c>
      <c r="B3" s="750" t="s">
        <v>1072</v>
      </c>
      <c r="C3" s="751">
        <v>10.0</v>
      </c>
      <c r="D3" s="752">
        <f>'L2. MANAJEMEN 19'!H26</f>
        <v>10</v>
      </c>
      <c r="M3" s="749"/>
      <c r="O3" s="528"/>
      <c r="P3" s="528"/>
    </row>
    <row r="4" ht="14.25" customHeight="1">
      <c r="A4" s="749">
        <v>2.0</v>
      </c>
      <c r="B4" s="720" t="s">
        <v>1073</v>
      </c>
      <c r="C4" s="751">
        <v>10.0</v>
      </c>
      <c r="D4" s="753">
        <f>'L2. MANAJEMEN 19'!H34</f>
        <v>10</v>
      </c>
      <c r="M4" s="749"/>
      <c r="O4" s="528"/>
      <c r="P4" s="528"/>
    </row>
    <row r="5" ht="14.25" customHeight="1">
      <c r="A5" s="749">
        <v>3.0</v>
      </c>
      <c r="B5" s="720" t="s">
        <v>1074</v>
      </c>
      <c r="C5" s="751">
        <v>10.0</v>
      </c>
      <c r="D5" s="753" t="str">
        <f>'L2. MANAJEMEN 19'!H42</f>
        <v/>
      </c>
      <c r="M5" s="749"/>
      <c r="O5" s="528"/>
      <c r="P5" s="528"/>
    </row>
    <row r="6" ht="14.25" customHeight="1">
      <c r="A6" s="749">
        <v>4.0</v>
      </c>
      <c r="B6" s="720" t="s">
        <v>1075</v>
      </c>
      <c r="C6" s="751">
        <v>10.0</v>
      </c>
      <c r="D6" s="753">
        <f>'L2. MANAJEMEN 19'!H47</f>
        <v>10</v>
      </c>
      <c r="M6" s="749"/>
      <c r="O6" s="528"/>
      <c r="P6" s="528"/>
    </row>
    <row r="7" ht="14.25" customHeight="1">
      <c r="A7" s="749">
        <v>5.0</v>
      </c>
      <c r="B7" s="719" t="s">
        <v>1076</v>
      </c>
      <c r="C7" s="751">
        <v>10.0</v>
      </c>
      <c r="D7" s="753">
        <f>'L2. MANAJEMEN 19'!H53</f>
        <v>10</v>
      </c>
      <c r="M7" s="749"/>
      <c r="O7" s="528"/>
      <c r="P7" s="528"/>
    </row>
    <row r="8" ht="24.0" customHeight="1">
      <c r="A8" s="749">
        <v>6.0</v>
      </c>
      <c r="B8" s="719" t="s">
        <v>1077</v>
      </c>
      <c r="C8" s="751">
        <v>10.0</v>
      </c>
      <c r="D8" s="753">
        <f>'L2. MANAJEMEN 19'!H61</f>
        <v>8.75</v>
      </c>
      <c r="M8" s="749"/>
      <c r="O8" s="528"/>
      <c r="P8" s="528"/>
    </row>
    <row r="9" ht="14.25" customHeight="1">
      <c r="M9" s="524"/>
      <c r="P9" s="746"/>
    </row>
    <row r="10" ht="14.25" customHeight="1">
      <c r="M10" s="524"/>
      <c r="N10" s="525"/>
      <c r="P10" s="746"/>
    </row>
    <row r="11" ht="14.25" customHeight="1">
      <c r="M11" s="524"/>
      <c r="N11" s="2"/>
      <c r="O11" s="528"/>
      <c r="P11" s="746"/>
    </row>
    <row r="12" ht="14.25" customHeight="1">
      <c r="M12" s="524"/>
      <c r="N12" s="2"/>
      <c r="O12" s="528"/>
      <c r="P12" s="746"/>
    </row>
    <row r="13" ht="14.25" customHeight="1">
      <c r="M13" s="524"/>
      <c r="N13" s="525"/>
      <c r="O13" s="525"/>
      <c r="P13" s="746"/>
    </row>
    <row r="14" ht="14.25" customHeight="1">
      <c r="M14" s="524"/>
      <c r="P14" s="746"/>
    </row>
    <row r="15" ht="14.25" customHeight="1">
      <c r="M15" s="524"/>
      <c r="P15" s="746"/>
    </row>
    <row r="16" ht="14.25" customHeight="1">
      <c r="M16" s="524"/>
      <c r="P16" s="746"/>
    </row>
    <row r="17" ht="14.25" customHeight="1">
      <c r="M17" s="524"/>
      <c r="P17" s="746"/>
    </row>
    <row r="18" ht="14.25" customHeight="1">
      <c r="M18" s="524"/>
      <c r="P18" s="746"/>
    </row>
    <row r="19" ht="14.25" customHeight="1">
      <c r="M19" s="524"/>
      <c r="P19" s="746"/>
    </row>
    <row r="20" ht="14.25" customHeight="1">
      <c r="M20" s="524"/>
      <c r="P20" s="746"/>
    </row>
    <row r="21" ht="14.25" customHeight="1">
      <c r="M21" s="524"/>
      <c r="N21" s="525"/>
      <c r="O21" s="525"/>
      <c r="P21" s="746"/>
    </row>
    <row r="22" ht="14.25" customHeight="1">
      <c r="M22" s="749"/>
      <c r="N22" s="750"/>
      <c r="O22" s="2">
        <v>10.0</v>
      </c>
      <c r="P22" s="746">
        <f>'L2. MANAJEMEN 19'!H26</f>
        <v>10</v>
      </c>
      <c r="Q22" s="2"/>
      <c r="R22" s="2"/>
      <c r="S22" s="2"/>
      <c r="T22" s="2"/>
      <c r="U22" s="2"/>
      <c r="V22" s="2"/>
      <c r="W22" s="2"/>
      <c r="X22" s="2"/>
      <c r="Y22" s="2"/>
      <c r="Z22" s="2"/>
    </row>
    <row r="23" ht="14.25" customHeight="1">
      <c r="M23" s="749"/>
      <c r="N23" s="720"/>
      <c r="O23" s="2">
        <v>10.0</v>
      </c>
      <c r="P23" s="754">
        <f>'L2. MANAJEMEN 19'!H34</f>
        <v>10</v>
      </c>
      <c r="Q23" s="755"/>
      <c r="R23" s="2"/>
      <c r="S23" s="2"/>
      <c r="T23" s="2"/>
      <c r="U23" s="2"/>
      <c r="V23" s="2"/>
      <c r="W23" s="2"/>
      <c r="X23" s="2"/>
      <c r="Y23" s="2"/>
      <c r="Z23" s="2"/>
    </row>
    <row r="24" ht="14.25" customHeight="1">
      <c r="M24" s="749"/>
      <c r="N24" s="720"/>
      <c r="O24" s="2">
        <v>10.0</v>
      </c>
      <c r="P24" s="754">
        <f>'L2. MANAJEMEN 19'!H41</f>
        <v>10</v>
      </c>
      <c r="Q24" s="755"/>
      <c r="R24" s="2"/>
      <c r="S24" s="2"/>
      <c r="T24" s="2"/>
      <c r="U24" s="2"/>
      <c r="V24" s="2"/>
      <c r="W24" s="2"/>
      <c r="X24" s="2"/>
      <c r="Y24" s="2"/>
      <c r="Z24" s="2"/>
    </row>
    <row r="25" ht="14.25" customHeight="1">
      <c r="M25" s="749"/>
      <c r="N25" s="720"/>
      <c r="O25" s="2">
        <v>10.0</v>
      </c>
      <c r="P25" s="754">
        <f>'L2. MANAJEMEN 19'!H47</f>
        <v>10</v>
      </c>
      <c r="Q25" s="755"/>
      <c r="R25" s="2"/>
      <c r="S25" s="2"/>
      <c r="T25" s="2"/>
      <c r="U25" s="2"/>
      <c r="V25" s="2"/>
      <c r="W25" s="2"/>
      <c r="X25" s="2"/>
      <c r="Y25" s="2"/>
      <c r="Z25" s="2"/>
    </row>
    <row r="26" ht="14.25" customHeight="1">
      <c r="M26" s="749"/>
      <c r="N26" s="719"/>
      <c r="O26" s="2">
        <v>10.0</v>
      </c>
      <c r="P26" s="754">
        <f>'L2. MANAJEMEN 19'!H53</f>
        <v>10</v>
      </c>
      <c r="Q26" s="755"/>
      <c r="R26" s="2"/>
      <c r="S26" s="2"/>
      <c r="T26" s="2"/>
      <c r="U26" s="2"/>
      <c r="V26" s="2"/>
      <c r="W26" s="2"/>
      <c r="X26" s="2"/>
      <c r="Y26" s="2"/>
      <c r="Z26" s="2"/>
    </row>
    <row r="27" ht="14.25" customHeight="1">
      <c r="M27" s="749"/>
      <c r="N27" s="719"/>
      <c r="O27" s="2">
        <v>10.0</v>
      </c>
      <c r="P27" s="754">
        <f>'L2. MANAJEMEN 19'!H61</f>
        <v>8.75</v>
      </c>
      <c r="Q27" s="755"/>
      <c r="R27" s="755"/>
      <c r="S27" s="755"/>
      <c r="T27" s="755"/>
      <c r="U27" s="755"/>
      <c r="V27" s="755"/>
      <c r="W27" s="755"/>
      <c r="X27" s="755"/>
      <c r="Y27" s="755"/>
      <c r="Z27" s="2"/>
    </row>
    <row r="28" ht="14.25" customHeight="1">
      <c r="M28" s="524"/>
      <c r="P28" s="746"/>
    </row>
    <row r="29" ht="14.25" customHeight="1">
      <c r="M29" s="524"/>
      <c r="P29" s="746"/>
    </row>
    <row r="30" ht="14.25" customHeight="1">
      <c r="M30" s="524"/>
      <c r="P30" s="746"/>
    </row>
    <row r="31" ht="14.25" customHeight="1">
      <c r="M31" s="524"/>
      <c r="N31" s="526"/>
      <c r="O31" s="526"/>
      <c r="P31" s="746"/>
    </row>
    <row r="32" ht="14.25" customHeight="1">
      <c r="M32" s="524"/>
      <c r="N32" s="526"/>
      <c r="O32" s="526"/>
      <c r="P32" s="746"/>
    </row>
    <row r="33" ht="14.25" customHeight="1">
      <c r="M33" s="524"/>
      <c r="N33" s="2"/>
      <c r="P33" s="746"/>
    </row>
    <row r="34" ht="14.25" customHeight="1">
      <c r="M34" s="524"/>
      <c r="P34" s="746"/>
    </row>
    <row r="35" ht="14.25" customHeight="1">
      <c r="M35" s="524"/>
      <c r="P35" s="746"/>
    </row>
    <row r="36" ht="14.25" customHeight="1">
      <c r="M36" s="524"/>
      <c r="P36" s="746"/>
    </row>
    <row r="37" ht="14.25" customHeight="1">
      <c r="M37" s="524"/>
      <c r="P37" s="746"/>
    </row>
    <row r="38" ht="14.25" customHeight="1">
      <c r="M38" s="524"/>
      <c r="P38" s="746"/>
    </row>
    <row r="39" ht="14.25" customHeight="1">
      <c r="M39" s="524"/>
      <c r="P39" s="746"/>
    </row>
    <row r="40" ht="14.25" customHeight="1">
      <c r="M40" s="524"/>
      <c r="P40" s="746"/>
    </row>
    <row r="41" ht="14.25" customHeight="1">
      <c r="M41" s="524"/>
      <c r="P41" s="746"/>
    </row>
    <row r="42" ht="14.25" customHeight="1">
      <c r="M42" s="524"/>
      <c r="P42" s="746"/>
    </row>
    <row r="43" ht="14.25" customHeight="1">
      <c r="M43" s="524"/>
      <c r="P43" s="746"/>
    </row>
    <row r="44" ht="14.25" customHeight="1">
      <c r="M44" s="524"/>
      <c r="P44" s="746"/>
    </row>
    <row r="45" ht="14.25" customHeight="1">
      <c r="M45" s="524"/>
      <c r="P45" s="746"/>
    </row>
    <row r="46" ht="14.25" customHeight="1">
      <c r="M46" s="524"/>
      <c r="P46" s="746"/>
    </row>
    <row r="47" ht="14.25" customHeight="1">
      <c r="M47" s="524"/>
      <c r="P47" s="746"/>
    </row>
    <row r="48" ht="14.25" customHeight="1">
      <c r="M48" s="524"/>
      <c r="P48" s="746"/>
    </row>
    <row r="49" ht="14.25" customHeight="1">
      <c r="M49" s="524"/>
      <c r="P49" s="746"/>
    </row>
    <row r="50" ht="14.25" customHeight="1">
      <c r="M50" s="524"/>
      <c r="P50" s="746"/>
    </row>
    <row r="51" ht="14.25" customHeight="1">
      <c r="M51" s="524"/>
      <c r="P51" s="746"/>
    </row>
    <row r="52" ht="14.25" customHeight="1">
      <c r="M52" s="524"/>
      <c r="P52" s="746"/>
    </row>
    <row r="53" ht="14.25" customHeight="1">
      <c r="M53" s="524"/>
      <c r="P53" s="746"/>
    </row>
    <row r="54" ht="14.25" customHeight="1">
      <c r="M54" s="524"/>
      <c r="P54" s="746"/>
    </row>
    <row r="55" ht="14.25" customHeight="1">
      <c r="M55" s="524"/>
      <c r="P55" s="746"/>
    </row>
    <row r="56" ht="14.25" customHeight="1">
      <c r="M56" s="524"/>
      <c r="P56" s="746"/>
    </row>
    <row r="57" ht="14.25" customHeight="1">
      <c r="M57" s="524"/>
      <c r="P57" s="746"/>
    </row>
    <row r="58" ht="14.25" customHeight="1">
      <c r="M58" s="524"/>
      <c r="P58" s="746"/>
    </row>
    <row r="59" ht="14.25" customHeight="1">
      <c r="M59" s="524"/>
      <c r="P59" s="746"/>
    </row>
    <row r="60" ht="14.25" customHeight="1">
      <c r="M60" s="524"/>
      <c r="P60" s="746"/>
    </row>
    <row r="61" ht="14.25" customHeight="1">
      <c r="M61" s="524"/>
      <c r="P61" s="746"/>
    </row>
    <row r="62" ht="14.25" customHeight="1">
      <c r="M62" s="524"/>
      <c r="P62" s="746"/>
    </row>
    <row r="63" ht="14.25" customHeight="1">
      <c r="M63" s="524"/>
      <c r="P63" s="746"/>
    </row>
    <row r="64" ht="14.25" customHeight="1">
      <c r="M64" s="524"/>
      <c r="P64" s="746"/>
    </row>
    <row r="65" ht="14.25" customHeight="1">
      <c r="M65" s="524"/>
      <c r="P65" s="746"/>
    </row>
    <row r="66" ht="14.25" customHeight="1">
      <c r="M66" s="524"/>
      <c r="P66" s="746"/>
    </row>
    <row r="67" ht="14.25" customHeight="1">
      <c r="M67" s="524"/>
      <c r="P67" s="746"/>
    </row>
    <row r="68" ht="14.25" customHeight="1">
      <c r="M68" s="524"/>
      <c r="P68" s="746"/>
    </row>
    <row r="69" ht="14.25" customHeight="1">
      <c r="M69" s="524"/>
      <c r="P69" s="746"/>
    </row>
    <row r="70" ht="14.25" customHeight="1">
      <c r="M70" s="524"/>
      <c r="P70" s="746"/>
    </row>
    <row r="71" ht="14.25" customHeight="1">
      <c r="M71" s="524"/>
      <c r="P71" s="746"/>
    </row>
    <row r="72" ht="14.25" customHeight="1">
      <c r="M72" s="524"/>
      <c r="P72" s="746"/>
    </row>
    <row r="73" ht="14.25" customHeight="1">
      <c r="M73" s="524"/>
      <c r="P73" s="746"/>
    </row>
    <row r="74" ht="14.25" customHeight="1">
      <c r="M74" s="524"/>
      <c r="P74" s="746"/>
    </row>
    <row r="75" ht="14.25" customHeight="1">
      <c r="M75" s="524"/>
      <c r="P75" s="746"/>
    </row>
    <row r="76" ht="14.25" customHeight="1">
      <c r="M76" s="524"/>
      <c r="P76" s="746"/>
    </row>
    <row r="77" ht="14.25" customHeight="1">
      <c r="M77" s="524"/>
      <c r="P77" s="746"/>
    </row>
    <row r="78" ht="14.25" customHeight="1">
      <c r="M78" s="524"/>
      <c r="P78" s="746"/>
    </row>
    <row r="79" ht="14.25" customHeight="1">
      <c r="M79" s="524"/>
      <c r="P79" s="746"/>
    </row>
    <row r="80" ht="14.25" customHeight="1">
      <c r="M80" s="524"/>
      <c r="P80" s="746"/>
    </row>
    <row r="81" ht="14.25" customHeight="1">
      <c r="M81" s="524"/>
      <c r="P81" s="746"/>
    </row>
    <row r="82" ht="14.25" customHeight="1">
      <c r="M82" s="524"/>
      <c r="P82" s="746"/>
    </row>
    <row r="83" ht="14.25" customHeight="1">
      <c r="M83" s="524"/>
      <c r="P83" s="746"/>
    </row>
    <row r="84" ht="14.25" customHeight="1">
      <c r="M84" s="524"/>
      <c r="P84" s="746"/>
    </row>
    <row r="85" ht="14.25" customHeight="1">
      <c r="M85" s="524"/>
      <c r="P85" s="746"/>
    </row>
    <row r="86" ht="14.25" customHeight="1">
      <c r="M86" s="524"/>
      <c r="P86" s="746"/>
    </row>
    <row r="87" ht="14.25" customHeight="1">
      <c r="M87" s="524"/>
      <c r="P87" s="746"/>
    </row>
    <row r="88" ht="14.25" customHeight="1">
      <c r="M88" s="524"/>
      <c r="P88" s="746"/>
    </row>
    <row r="89" ht="14.25" customHeight="1">
      <c r="M89" s="524"/>
      <c r="P89" s="746"/>
    </row>
    <row r="90" ht="14.25" customHeight="1">
      <c r="M90" s="524"/>
      <c r="P90" s="746"/>
    </row>
    <row r="91" ht="14.25" customHeight="1">
      <c r="M91" s="524"/>
      <c r="P91" s="746"/>
    </row>
    <row r="92" ht="14.25" customHeight="1">
      <c r="M92" s="524"/>
      <c r="P92" s="746"/>
    </row>
    <row r="93" ht="14.25" customHeight="1">
      <c r="M93" s="524"/>
      <c r="P93" s="746"/>
    </row>
    <row r="94" ht="14.25" customHeight="1">
      <c r="M94" s="524"/>
      <c r="P94" s="746"/>
    </row>
    <row r="95" ht="14.25" customHeight="1">
      <c r="M95" s="524"/>
      <c r="P95" s="746"/>
    </row>
    <row r="96" ht="14.25" customHeight="1">
      <c r="M96" s="524"/>
      <c r="P96" s="746"/>
    </row>
    <row r="97" ht="14.25" customHeight="1">
      <c r="M97" s="524"/>
      <c r="P97" s="746"/>
    </row>
    <row r="98" ht="14.25" customHeight="1">
      <c r="M98" s="524"/>
      <c r="P98" s="746"/>
    </row>
    <row r="99" ht="14.25" customHeight="1">
      <c r="M99" s="524"/>
      <c r="P99" s="746"/>
    </row>
    <row r="100" ht="14.25" customHeight="1">
      <c r="M100" s="524"/>
      <c r="P100" s="746"/>
    </row>
    <row r="101" ht="14.25" customHeight="1">
      <c r="M101" s="524"/>
      <c r="P101" s="746"/>
    </row>
    <row r="102" ht="14.25" customHeight="1">
      <c r="M102" s="524"/>
      <c r="P102" s="746"/>
    </row>
    <row r="103" ht="14.25" customHeight="1">
      <c r="M103" s="524"/>
      <c r="P103" s="746"/>
    </row>
    <row r="104" ht="14.25" customHeight="1">
      <c r="M104" s="524"/>
      <c r="P104" s="746"/>
    </row>
    <row r="105" ht="14.25" customHeight="1">
      <c r="M105" s="524"/>
      <c r="P105" s="746"/>
    </row>
    <row r="106" ht="14.25" customHeight="1">
      <c r="M106" s="524"/>
      <c r="P106" s="746"/>
    </row>
    <row r="107" ht="14.25" customHeight="1">
      <c r="M107" s="524"/>
      <c r="P107" s="746"/>
    </row>
    <row r="108" ht="14.25" customHeight="1">
      <c r="M108" s="524"/>
      <c r="P108" s="746"/>
    </row>
    <row r="109" ht="14.25" customHeight="1">
      <c r="M109" s="524"/>
      <c r="P109" s="746"/>
    </row>
    <row r="110" ht="14.25" customHeight="1">
      <c r="M110" s="524"/>
      <c r="P110" s="746"/>
    </row>
    <row r="111" ht="14.25" customHeight="1">
      <c r="M111" s="524"/>
      <c r="P111" s="746"/>
    </row>
    <row r="112" ht="14.25" customHeight="1">
      <c r="M112" s="524"/>
      <c r="P112" s="746"/>
    </row>
    <row r="113" ht="14.25" customHeight="1">
      <c r="M113" s="524"/>
      <c r="P113" s="746"/>
    </row>
    <row r="114" ht="14.25" customHeight="1">
      <c r="M114" s="524"/>
      <c r="P114" s="746"/>
    </row>
    <row r="115" ht="14.25" customHeight="1">
      <c r="M115" s="524"/>
      <c r="P115" s="746"/>
    </row>
    <row r="116" ht="14.25" customHeight="1">
      <c r="M116" s="524"/>
      <c r="P116" s="746"/>
    </row>
    <row r="117" ht="14.25" customHeight="1">
      <c r="M117" s="524"/>
      <c r="P117" s="746"/>
    </row>
    <row r="118" ht="14.25" customHeight="1">
      <c r="M118" s="524"/>
      <c r="P118" s="746"/>
    </row>
    <row r="119" ht="14.25" customHeight="1">
      <c r="M119" s="524"/>
      <c r="P119" s="746"/>
    </row>
    <row r="120" ht="14.25" customHeight="1">
      <c r="M120" s="524"/>
      <c r="P120" s="746"/>
    </row>
    <row r="121" ht="14.25" customHeight="1">
      <c r="M121" s="524"/>
      <c r="P121" s="746"/>
    </row>
    <row r="122" ht="14.25" customHeight="1">
      <c r="M122" s="524"/>
      <c r="P122" s="746"/>
    </row>
    <row r="123" ht="14.25" customHeight="1">
      <c r="M123" s="524"/>
      <c r="P123" s="746"/>
    </row>
    <row r="124" ht="14.25" customHeight="1">
      <c r="M124" s="524"/>
      <c r="P124" s="746"/>
    </row>
    <row r="125" ht="14.25" customHeight="1">
      <c r="M125" s="524"/>
      <c r="P125" s="746"/>
    </row>
    <row r="126" ht="14.25" customHeight="1">
      <c r="M126" s="524"/>
      <c r="P126" s="746"/>
    </row>
    <row r="127" ht="14.25" customHeight="1">
      <c r="M127" s="524"/>
      <c r="P127" s="746"/>
    </row>
    <row r="128" ht="14.25" customHeight="1">
      <c r="M128" s="524"/>
      <c r="P128" s="746"/>
    </row>
    <row r="129" ht="14.25" customHeight="1">
      <c r="M129" s="524"/>
      <c r="P129" s="746"/>
    </row>
    <row r="130" ht="14.25" customHeight="1">
      <c r="M130" s="524"/>
      <c r="P130" s="746"/>
    </row>
    <row r="131" ht="14.25" customHeight="1">
      <c r="M131" s="524"/>
      <c r="P131" s="746"/>
    </row>
    <row r="132" ht="14.25" customHeight="1">
      <c r="M132" s="524"/>
      <c r="P132" s="746"/>
    </row>
    <row r="133" ht="14.25" customHeight="1">
      <c r="M133" s="524"/>
      <c r="P133" s="746"/>
    </row>
    <row r="134" ht="14.25" customHeight="1">
      <c r="M134" s="524"/>
      <c r="P134" s="746"/>
    </row>
    <row r="135" ht="14.25" customHeight="1">
      <c r="M135" s="524"/>
      <c r="P135" s="746"/>
    </row>
    <row r="136" ht="14.25" customHeight="1">
      <c r="M136" s="524"/>
      <c r="P136" s="746"/>
    </row>
    <row r="137" ht="14.25" customHeight="1">
      <c r="M137" s="524"/>
      <c r="P137" s="746"/>
    </row>
    <row r="138" ht="14.25" customHeight="1">
      <c r="M138" s="524"/>
      <c r="P138" s="746"/>
    </row>
    <row r="139" ht="14.25" customHeight="1">
      <c r="M139" s="524"/>
      <c r="P139" s="746"/>
    </row>
    <row r="140" ht="14.25" customHeight="1">
      <c r="M140" s="524"/>
      <c r="P140" s="746"/>
    </row>
    <row r="141" ht="14.25" customHeight="1">
      <c r="M141" s="524"/>
      <c r="P141" s="746"/>
    </row>
    <row r="142" ht="14.25" customHeight="1">
      <c r="M142" s="524"/>
      <c r="P142" s="746"/>
    </row>
    <row r="143" ht="14.25" customHeight="1">
      <c r="M143" s="524"/>
      <c r="P143" s="746"/>
    </row>
    <row r="144" ht="14.25" customHeight="1">
      <c r="M144" s="524"/>
      <c r="P144" s="746"/>
    </row>
    <row r="145" ht="14.25" customHeight="1">
      <c r="M145" s="524"/>
      <c r="P145" s="746"/>
    </row>
    <row r="146" ht="14.25" customHeight="1">
      <c r="M146" s="524"/>
      <c r="P146" s="746"/>
    </row>
    <row r="147" ht="14.25" customHeight="1">
      <c r="M147" s="524"/>
      <c r="P147" s="746"/>
    </row>
    <row r="148" ht="14.25" customHeight="1">
      <c r="M148" s="524"/>
      <c r="P148" s="746"/>
    </row>
    <row r="149" ht="14.25" customHeight="1">
      <c r="M149" s="524"/>
      <c r="P149" s="746"/>
    </row>
    <row r="150" ht="14.25" customHeight="1">
      <c r="M150" s="524"/>
      <c r="P150" s="746"/>
    </row>
    <row r="151" ht="14.25" customHeight="1">
      <c r="M151" s="524"/>
      <c r="P151" s="746"/>
    </row>
    <row r="152" ht="14.25" customHeight="1">
      <c r="M152" s="524"/>
      <c r="P152" s="746"/>
    </row>
    <row r="153" ht="14.25" customHeight="1">
      <c r="M153" s="524"/>
      <c r="P153" s="746"/>
    </row>
    <row r="154" ht="14.25" customHeight="1">
      <c r="M154" s="524"/>
      <c r="P154" s="746"/>
    </row>
    <row r="155" ht="14.25" customHeight="1">
      <c r="M155" s="524"/>
      <c r="P155" s="746"/>
    </row>
    <row r="156" ht="14.25" customHeight="1">
      <c r="M156" s="524"/>
      <c r="P156" s="746"/>
    </row>
    <row r="157" ht="14.25" customHeight="1">
      <c r="M157" s="524"/>
      <c r="P157" s="746"/>
    </row>
    <row r="158" ht="14.25" customHeight="1">
      <c r="M158" s="524"/>
      <c r="P158" s="746"/>
    </row>
    <row r="159" ht="14.25" customHeight="1">
      <c r="M159" s="524"/>
      <c r="P159" s="746"/>
    </row>
    <row r="160" ht="14.25" customHeight="1">
      <c r="M160" s="524"/>
      <c r="P160" s="746"/>
    </row>
    <row r="161" ht="14.25" customHeight="1">
      <c r="M161" s="524"/>
      <c r="P161" s="746"/>
    </row>
    <row r="162" ht="14.25" customHeight="1">
      <c r="M162" s="524"/>
      <c r="P162" s="746"/>
    </row>
    <row r="163" ht="14.25" customHeight="1">
      <c r="M163" s="524"/>
      <c r="P163" s="746"/>
    </row>
    <row r="164" ht="14.25" customHeight="1">
      <c r="M164" s="524"/>
      <c r="P164" s="746"/>
    </row>
    <row r="165" ht="14.25" customHeight="1">
      <c r="M165" s="524"/>
      <c r="P165" s="746"/>
    </row>
    <row r="166" ht="14.25" customHeight="1">
      <c r="M166" s="524"/>
      <c r="P166" s="746"/>
    </row>
    <row r="167" ht="14.25" customHeight="1">
      <c r="M167" s="524"/>
      <c r="P167" s="746"/>
    </row>
    <row r="168" ht="14.25" customHeight="1">
      <c r="M168" s="524"/>
      <c r="P168" s="746"/>
    </row>
    <row r="169" ht="14.25" customHeight="1">
      <c r="M169" s="524"/>
      <c r="P169" s="746"/>
    </row>
    <row r="170" ht="14.25" customHeight="1">
      <c r="M170" s="524"/>
      <c r="P170" s="746"/>
    </row>
    <row r="171" ht="14.25" customHeight="1">
      <c r="M171" s="524"/>
      <c r="P171" s="746"/>
    </row>
    <row r="172" ht="14.25" customHeight="1">
      <c r="M172" s="524"/>
      <c r="P172" s="746"/>
    </row>
    <row r="173" ht="14.25" customHeight="1">
      <c r="M173" s="524"/>
      <c r="P173" s="746"/>
    </row>
    <row r="174" ht="14.25" customHeight="1">
      <c r="M174" s="524"/>
      <c r="P174" s="746"/>
    </row>
    <row r="175" ht="14.25" customHeight="1">
      <c r="M175" s="524"/>
      <c r="P175" s="746"/>
    </row>
    <row r="176" ht="14.25" customHeight="1">
      <c r="M176" s="524"/>
      <c r="P176" s="746"/>
    </row>
    <row r="177" ht="14.25" customHeight="1">
      <c r="M177" s="524"/>
      <c r="P177" s="746"/>
    </row>
    <row r="178" ht="14.25" customHeight="1">
      <c r="M178" s="524"/>
      <c r="P178" s="746"/>
    </row>
    <row r="179" ht="14.25" customHeight="1">
      <c r="M179" s="524"/>
      <c r="P179" s="746"/>
    </row>
    <row r="180" ht="14.25" customHeight="1">
      <c r="M180" s="524"/>
      <c r="P180" s="746"/>
    </row>
    <row r="181" ht="14.25" customHeight="1">
      <c r="M181" s="524"/>
      <c r="P181" s="746"/>
    </row>
    <row r="182" ht="14.25" customHeight="1">
      <c r="M182" s="524"/>
      <c r="P182" s="746"/>
    </row>
    <row r="183" ht="14.25" customHeight="1">
      <c r="M183" s="524"/>
      <c r="P183" s="746"/>
    </row>
    <row r="184" ht="14.25" customHeight="1">
      <c r="M184" s="524"/>
      <c r="P184" s="746"/>
    </row>
    <row r="185" ht="14.25" customHeight="1">
      <c r="M185" s="524"/>
      <c r="P185" s="746"/>
    </row>
    <row r="186" ht="14.25" customHeight="1">
      <c r="M186" s="524"/>
      <c r="P186" s="746"/>
    </row>
    <row r="187" ht="14.25" customHeight="1">
      <c r="M187" s="524"/>
      <c r="P187" s="746"/>
    </row>
    <row r="188" ht="14.25" customHeight="1">
      <c r="M188" s="524"/>
      <c r="P188" s="746"/>
    </row>
    <row r="189" ht="14.25" customHeight="1">
      <c r="M189" s="524"/>
      <c r="P189" s="746"/>
    </row>
    <row r="190" ht="14.25" customHeight="1">
      <c r="M190" s="524"/>
      <c r="P190" s="746"/>
    </row>
    <row r="191" ht="14.25" customHeight="1">
      <c r="M191" s="524"/>
      <c r="P191" s="746"/>
    </row>
    <row r="192" ht="14.25" customHeight="1">
      <c r="M192" s="524"/>
      <c r="P192" s="746"/>
    </row>
    <row r="193" ht="14.25" customHeight="1">
      <c r="M193" s="524"/>
      <c r="P193" s="746"/>
    </row>
    <row r="194" ht="14.25" customHeight="1">
      <c r="M194" s="524"/>
      <c r="P194" s="746"/>
    </row>
    <row r="195" ht="14.25" customHeight="1">
      <c r="M195" s="524"/>
      <c r="P195" s="746"/>
    </row>
    <row r="196" ht="14.25" customHeight="1">
      <c r="M196" s="524"/>
      <c r="P196" s="746"/>
    </row>
    <row r="197" ht="14.25" customHeight="1">
      <c r="M197" s="524"/>
      <c r="P197" s="746"/>
    </row>
    <row r="198" ht="14.25" customHeight="1">
      <c r="M198" s="524"/>
      <c r="P198" s="746"/>
    </row>
    <row r="199" ht="14.25" customHeight="1">
      <c r="M199" s="524"/>
      <c r="P199" s="746"/>
    </row>
    <row r="200" ht="14.25" customHeight="1">
      <c r="M200" s="524"/>
      <c r="P200" s="746"/>
    </row>
    <row r="201" ht="14.25" customHeight="1">
      <c r="M201" s="524"/>
      <c r="P201" s="746"/>
    </row>
    <row r="202" ht="14.25" customHeight="1">
      <c r="M202" s="524"/>
      <c r="P202" s="746"/>
    </row>
    <row r="203" ht="14.25" customHeight="1">
      <c r="M203" s="524"/>
      <c r="P203" s="746"/>
    </row>
    <row r="204" ht="14.25" customHeight="1">
      <c r="M204" s="524"/>
      <c r="P204" s="746"/>
    </row>
    <row r="205" ht="14.25" customHeight="1">
      <c r="M205" s="524"/>
      <c r="P205" s="746"/>
    </row>
    <row r="206" ht="14.25" customHeight="1">
      <c r="M206" s="524"/>
      <c r="P206" s="746"/>
    </row>
    <row r="207" ht="14.25" customHeight="1">
      <c r="M207" s="524"/>
      <c r="P207" s="746"/>
    </row>
    <row r="208" ht="14.25" customHeight="1">
      <c r="M208" s="524"/>
      <c r="P208" s="746"/>
    </row>
    <row r="209" ht="14.25" customHeight="1">
      <c r="M209" s="524"/>
      <c r="P209" s="746"/>
    </row>
    <row r="210" ht="14.25" customHeight="1">
      <c r="M210" s="524"/>
      <c r="P210" s="746"/>
    </row>
    <row r="211" ht="14.25" customHeight="1">
      <c r="M211" s="524"/>
      <c r="P211" s="746"/>
    </row>
    <row r="212" ht="14.25" customHeight="1">
      <c r="M212" s="524"/>
      <c r="P212" s="746"/>
    </row>
    <row r="213" ht="14.25" customHeight="1">
      <c r="M213" s="524"/>
      <c r="P213" s="746"/>
    </row>
    <row r="214" ht="14.25" customHeight="1">
      <c r="M214" s="524"/>
      <c r="P214" s="746"/>
    </row>
    <row r="215" ht="14.25" customHeight="1">
      <c r="M215" s="524"/>
      <c r="P215" s="746"/>
    </row>
    <row r="216" ht="14.25" customHeight="1">
      <c r="M216" s="524"/>
      <c r="P216" s="746"/>
    </row>
    <row r="217" ht="14.25" customHeight="1">
      <c r="M217" s="524"/>
      <c r="P217" s="746"/>
    </row>
    <row r="218" ht="14.25" customHeight="1">
      <c r="M218" s="524"/>
      <c r="P218" s="746"/>
    </row>
    <row r="219" ht="14.25" customHeight="1">
      <c r="M219" s="524"/>
      <c r="P219" s="746"/>
    </row>
    <row r="220" ht="14.25" customHeight="1">
      <c r="M220" s="524"/>
      <c r="P220" s="746"/>
    </row>
    <row r="221" ht="14.25" customHeight="1">
      <c r="M221" s="524"/>
      <c r="P221" s="746"/>
    </row>
    <row r="222" ht="14.25" customHeight="1">
      <c r="M222" s="524"/>
      <c r="P222" s="746"/>
    </row>
    <row r="223" ht="14.25" customHeight="1">
      <c r="M223" s="524"/>
      <c r="P223" s="746"/>
    </row>
    <row r="224" ht="14.25" customHeight="1">
      <c r="M224" s="524"/>
      <c r="P224" s="746"/>
    </row>
    <row r="225" ht="14.25" customHeight="1">
      <c r="M225" s="524"/>
      <c r="P225" s="746"/>
    </row>
    <row r="226" ht="14.25" customHeight="1">
      <c r="M226" s="524"/>
      <c r="P226" s="746"/>
    </row>
    <row r="227" ht="14.25" customHeight="1">
      <c r="M227" s="524"/>
      <c r="P227" s="746"/>
    </row>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8.0"/>
    <col customWidth="1" min="6" max="6" width="31.57"/>
    <col customWidth="1" min="7" max="7" width="10.57"/>
    <col customWidth="1" min="8" max="12" width="8.0"/>
    <col customWidth="1" min="13" max="13" width="9.14"/>
    <col customWidth="1" min="14" max="14" width="48.57"/>
    <col customWidth="1" min="15" max="15" width="5.86"/>
    <col customWidth="1" min="16" max="16" width="9.14"/>
    <col customWidth="1" min="17" max="26" width="8.0"/>
  </cols>
  <sheetData>
    <row r="1" ht="18.0" customHeight="1">
      <c r="B1" s="745" t="s">
        <v>1078</v>
      </c>
      <c r="F1" s="2"/>
      <c r="M1" s="524"/>
      <c r="P1" s="746"/>
    </row>
    <row r="2" ht="18.0" customHeight="1">
      <c r="B2" s="745" t="s">
        <v>1079</v>
      </c>
      <c r="E2" s="756" t="s">
        <v>1</v>
      </c>
      <c r="F2" s="757" t="s">
        <v>1080</v>
      </c>
      <c r="G2" s="757" t="s">
        <v>758</v>
      </c>
      <c r="H2" s="758" t="s">
        <v>759</v>
      </c>
      <c r="M2" s="524"/>
      <c r="N2" s="525"/>
      <c r="O2" s="525"/>
      <c r="P2" s="746"/>
    </row>
    <row r="3" ht="18.0" customHeight="1">
      <c r="B3" s="745" t="s">
        <v>1081</v>
      </c>
      <c r="E3" s="759">
        <v>1.0</v>
      </c>
      <c r="F3" s="751" t="s">
        <v>1082</v>
      </c>
      <c r="G3" s="527">
        <v>1.0</v>
      </c>
      <c r="H3" s="527">
        <f>ESENSIAL!Z7</f>
        <v>0.2333333333</v>
      </c>
      <c r="M3" s="749"/>
      <c r="O3" s="528"/>
      <c r="P3" s="528"/>
    </row>
    <row r="4" ht="14.25" customHeight="1">
      <c r="E4" s="759">
        <v>2.0</v>
      </c>
      <c r="F4" s="751" t="s">
        <v>1083</v>
      </c>
      <c r="G4" s="527">
        <v>1.0</v>
      </c>
      <c r="H4" s="527">
        <f>ESENSIAL!Z28</f>
        <v>0</v>
      </c>
      <c r="M4" s="749"/>
      <c r="O4" s="528"/>
      <c r="P4" s="528"/>
    </row>
    <row r="5" ht="14.25" customHeight="1">
      <c r="E5" s="759">
        <v>3.0</v>
      </c>
      <c r="F5" s="751" t="s">
        <v>1084</v>
      </c>
      <c r="G5" s="527">
        <v>1.0</v>
      </c>
      <c r="H5" s="527" t="str">
        <f>ESENSIAL!Z51</f>
        <v>#DIV/0!</v>
      </c>
      <c r="M5" s="749"/>
      <c r="O5" s="528"/>
      <c r="P5" s="528"/>
    </row>
    <row r="6" ht="14.25" customHeight="1">
      <c r="E6" s="759">
        <v>4.0</v>
      </c>
      <c r="F6" s="751" t="s">
        <v>1085</v>
      </c>
      <c r="G6" s="527">
        <v>1.0</v>
      </c>
      <c r="H6" s="527">
        <f>ESENSIAL!Z110</f>
        <v>0.04331353514</v>
      </c>
      <c r="M6" s="749"/>
      <c r="O6" s="528"/>
      <c r="P6" s="528"/>
    </row>
    <row r="7" ht="14.25" customHeight="1">
      <c r="E7" s="759">
        <v>5.0</v>
      </c>
      <c r="F7" s="751" t="s">
        <v>1086</v>
      </c>
      <c r="G7" s="527">
        <v>1.0</v>
      </c>
      <c r="H7" s="527" t="str">
        <f>ESENSIAL!Z136</f>
        <v>#DIV/0!</v>
      </c>
      <c r="M7" s="749"/>
      <c r="O7" s="528"/>
      <c r="P7" s="528"/>
    </row>
    <row r="8" ht="14.25" customHeight="1">
      <c r="E8" s="759">
        <v>6.0</v>
      </c>
      <c r="F8" s="751" t="s">
        <v>1087</v>
      </c>
      <c r="G8" s="527">
        <v>1.0</v>
      </c>
      <c r="H8" s="527">
        <f>ESENSIAL!Z152</f>
        <v>0</v>
      </c>
      <c r="M8" s="749"/>
      <c r="O8" s="528"/>
      <c r="P8" s="528"/>
    </row>
    <row r="9" ht="14.25" customHeight="1">
      <c r="M9" s="524"/>
      <c r="P9" s="746"/>
    </row>
    <row r="10" ht="14.25" customHeight="1">
      <c r="M10" s="524"/>
      <c r="N10" s="525"/>
      <c r="P10" s="746"/>
    </row>
    <row r="11" ht="14.25" customHeight="1">
      <c r="M11" s="524"/>
      <c r="N11" s="2"/>
      <c r="O11" s="528"/>
      <c r="P11" s="746"/>
    </row>
    <row r="12" ht="14.25" customHeight="1">
      <c r="M12" s="524"/>
      <c r="N12" s="2"/>
      <c r="O12" s="528"/>
      <c r="P12" s="746"/>
    </row>
    <row r="13" ht="14.25" customHeight="1">
      <c r="M13" s="524"/>
      <c r="N13" s="525"/>
      <c r="O13" s="525"/>
      <c r="P13" s="746"/>
    </row>
    <row r="14" ht="14.25" customHeight="1">
      <c r="M14" s="524"/>
      <c r="P14" s="746"/>
    </row>
    <row r="15" ht="14.25" customHeight="1">
      <c r="M15" s="524"/>
      <c r="P15" s="746"/>
    </row>
    <row r="16" ht="14.25" customHeight="1">
      <c r="M16" s="524"/>
      <c r="P16" s="746"/>
    </row>
    <row r="17" ht="14.25" customHeight="1">
      <c r="M17" s="524"/>
      <c r="P17" s="746"/>
    </row>
    <row r="18" ht="14.25" customHeight="1">
      <c r="M18" s="524"/>
      <c r="P18" s="746"/>
    </row>
    <row r="19" ht="14.25" customHeight="1">
      <c r="M19" s="524"/>
      <c r="P19" s="746"/>
    </row>
    <row r="20" ht="14.25" customHeight="1">
      <c r="M20" s="524"/>
      <c r="P20" s="746"/>
    </row>
    <row r="21" ht="14.25" customHeight="1">
      <c r="M21" s="524"/>
      <c r="N21" s="525"/>
      <c r="O21" s="525"/>
      <c r="P21" s="746"/>
    </row>
    <row r="22" ht="14.25" customHeight="1">
      <c r="M22" s="749"/>
      <c r="N22" s="750"/>
      <c r="O22" s="2"/>
      <c r="P22" s="746"/>
      <c r="Q22" s="2"/>
      <c r="R22" s="2"/>
      <c r="S22" s="2"/>
      <c r="T22" s="2"/>
      <c r="U22" s="2"/>
      <c r="V22" s="2"/>
      <c r="W22" s="2"/>
      <c r="X22" s="2"/>
      <c r="Y22" s="2"/>
      <c r="Z22" s="2"/>
    </row>
    <row r="23" ht="14.25" customHeight="1">
      <c r="M23" s="749"/>
      <c r="N23" s="720"/>
      <c r="O23" s="2"/>
      <c r="P23" s="754"/>
      <c r="Q23" s="755"/>
      <c r="R23" s="2"/>
      <c r="S23" s="2"/>
      <c r="T23" s="2"/>
      <c r="U23" s="2"/>
      <c r="V23" s="2"/>
      <c r="W23" s="2"/>
      <c r="X23" s="2"/>
      <c r="Y23" s="2"/>
      <c r="Z23" s="2"/>
    </row>
    <row r="24" ht="14.25" customHeight="1">
      <c r="M24" s="749"/>
      <c r="N24" s="720"/>
      <c r="O24" s="2"/>
      <c r="P24" s="754"/>
      <c r="Q24" s="755"/>
      <c r="R24" s="2"/>
      <c r="S24" s="2"/>
      <c r="T24" s="2"/>
      <c r="U24" s="2"/>
      <c r="V24" s="2"/>
      <c r="W24" s="2"/>
      <c r="X24" s="2"/>
      <c r="Y24" s="2"/>
      <c r="Z24" s="2"/>
    </row>
    <row r="25" ht="14.25" customHeight="1">
      <c r="M25" s="749"/>
      <c r="N25" s="720"/>
      <c r="O25" s="2"/>
      <c r="P25" s="754"/>
      <c r="Q25" s="755"/>
      <c r="R25" s="2"/>
      <c r="S25" s="2"/>
      <c r="T25" s="2"/>
      <c r="U25" s="2"/>
      <c r="V25" s="2"/>
      <c r="W25" s="2"/>
      <c r="X25" s="2"/>
      <c r="Y25" s="2"/>
      <c r="Z25" s="2"/>
    </row>
    <row r="26" ht="14.25" customHeight="1">
      <c r="M26" s="749"/>
      <c r="N26" s="719"/>
      <c r="O26" s="2"/>
      <c r="P26" s="754"/>
      <c r="Q26" s="755"/>
      <c r="R26" s="2"/>
      <c r="S26" s="2"/>
      <c r="T26" s="2"/>
      <c r="U26" s="2"/>
      <c r="V26" s="2"/>
      <c r="W26" s="2"/>
      <c r="X26" s="2"/>
      <c r="Y26" s="2"/>
      <c r="Z26" s="2"/>
    </row>
    <row r="27" ht="14.25" customHeight="1">
      <c r="M27" s="749"/>
      <c r="N27" s="719"/>
      <c r="O27" s="2"/>
      <c r="P27" s="754"/>
      <c r="Q27" s="755"/>
      <c r="R27" s="755"/>
      <c r="S27" s="755"/>
      <c r="T27" s="755"/>
      <c r="U27" s="755"/>
      <c r="V27" s="755"/>
      <c r="W27" s="755"/>
      <c r="X27" s="755"/>
      <c r="Y27" s="755"/>
      <c r="Z27" s="2"/>
    </row>
    <row r="28" ht="14.25" customHeight="1">
      <c r="M28" s="524"/>
      <c r="P28" s="746"/>
    </row>
    <row r="29" ht="14.25" customHeight="1">
      <c r="M29" s="524"/>
      <c r="P29" s="746"/>
    </row>
    <row r="30" ht="14.25" customHeight="1">
      <c r="M30" s="524"/>
      <c r="P30" s="746"/>
    </row>
    <row r="31" ht="14.25" customHeight="1">
      <c r="M31" s="524"/>
      <c r="N31" s="526"/>
      <c r="O31" s="526"/>
      <c r="P31" s="746"/>
    </row>
    <row r="32" ht="14.25" customHeight="1">
      <c r="M32" s="524"/>
      <c r="N32" s="526"/>
      <c r="O32" s="526"/>
      <c r="P32" s="746"/>
    </row>
    <row r="33" ht="14.25" customHeight="1">
      <c r="M33" s="524"/>
      <c r="N33" s="2"/>
      <c r="P33" s="746"/>
    </row>
    <row r="34" ht="14.25" customHeight="1">
      <c r="M34" s="524"/>
      <c r="P34" s="746"/>
    </row>
    <row r="35" ht="14.25" customHeight="1">
      <c r="M35" s="524"/>
      <c r="P35" s="746"/>
    </row>
    <row r="36" ht="14.25" customHeight="1">
      <c r="M36" s="524"/>
      <c r="P36" s="746"/>
    </row>
    <row r="37" ht="14.25" customHeight="1">
      <c r="M37" s="524"/>
      <c r="P37" s="746"/>
    </row>
    <row r="38" ht="14.25" customHeight="1">
      <c r="M38" s="524"/>
      <c r="P38" s="746"/>
    </row>
    <row r="39" ht="14.25" customHeight="1">
      <c r="M39" s="524"/>
      <c r="P39" s="746"/>
    </row>
    <row r="40" ht="14.25" customHeight="1">
      <c r="M40" s="524"/>
      <c r="P40" s="746"/>
    </row>
    <row r="41" ht="14.25" customHeight="1">
      <c r="M41" s="524"/>
      <c r="P41" s="746"/>
    </row>
    <row r="42" ht="14.25" customHeight="1">
      <c r="M42" s="524"/>
      <c r="P42" s="746"/>
    </row>
    <row r="43" ht="14.25" customHeight="1">
      <c r="M43" s="524"/>
      <c r="P43" s="746"/>
    </row>
    <row r="44" ht="14.25" customHeight="1">
      <c r="M44" s="524"/>
      <c r="P44" s="746"/>
    </row>
    <row r="45" ht="14.25" customHeight="1">
      <c r="M45" s="524"/>
      <c r="P45" s="746"/>
    </row>
    <row r="46" ht="14.25" customHeight="1">
      <c r="M46" s="524"/>
      <c r="P46" s="746"/>
    </row>
    <row r="47" ht="14.25" customHeight="1">
      <c r="M47" s="524"/>
      <c r="P47" s="746"/>
    </row>
    <row r="48" ht="14.25" customHeight="1">
      <c r="M48" s="524"/>
      <c r="P48" s="746"/>
    </row>
    <row r="49" ht="14.25" customHeight="1">
      <c r="M49" s="524"/>
      <c r="P49" s="746"/>
    </row>
    <row r="50" ht="14.25" customHeight="1">
      <c r="M50" s="524"/>
      <c r="P50" s="746"/>
    </row>
    <row r="51" ht="14.25" customHeight="1">
      <c r="M51" s="524"/>
      <c r="P51" s="746"/>
    </row>
    <row r="52" ht="14.25" customHeight="1">
      <c r="M52" s="524"/>
      <c r="P52" s="746"/>
    </row>
    <row r="53" ht="14.25" customHeight="1">
      <c r="M53" s="524"/>
      <c r="P53" s="746"/>
    </row>
    <row r="54" ht="14.25" customHeight="1">
      <c r="M54" s="524"/>
      <c r="P54" s="746"/>
    </row>
    <row r="55" ht="14.25" customHeight="1">
      <c r="M55" s="524"/>
      <c r="P55" s="746"/>
    </row>
    <row r="56" ht="14.25" customHeight="1">
      <c r="M56" s="524"/>
      <c r="P56" s="746"/>
    </row>
    <row r="57" ht="14.25" customHeight="1">
      <c r="M57" s="524"/>
      <c r="P57" s="746"/>
    </row>
    <row r="58" ht="14.25" customHeight="1">
      <c r="M58" s="524"/>
      <c r="P58" s="746"/>
    </row>
    <row r="59" ht="14.25" customHeight="1">
      <c r="M59" s="524"/>
      <c r="P59" s="746"/>
    </row>
    <row r="60" ht="14.25" customHeight="1">
      <c r="M60" s="524"/>
      <c r="P60" s="746"/>
    </row>
    <row r="61" ht="14.25" customHeight="1">
      <c r="M61" s="524"/>
      <c r="P61" s="746"/>
    </row>
    <row r="62" ht="14.25" customHeight="1">
      <c r="M62" s="524"/>
      <c r="P62" s="746"/>
    </row>
    <row r="63" ht="14.25" customHeight="1">
      <c r="M63" s="524"/>
      <c r="P63" s="746"/>
    </row>
    <row r="64" ht="14.25" customHeight="1">
      <c r="M64" s="524"/>
      <c r="P64" s="746"/>
    </row>
    <row r="65" ht="14.25" customHeight="1">
      <c r="M65" s="524"/>
      <c r="P65" s="746"/>
    </row>
    <row r="66" ht="14.25" customHeight="1">
      <c r="M66" s="524"/>
      <c r="P66" s="746"/>
    </row>
    <row r="67" ht="14.25" customHeight="1">
      <c r="M67" s="524"/>
      <c r="P67" s="746"/>
    </row>
    <row r="68" ht="14.25" customHeight="1">
      <c r="M68" s="524"/>
      <c r="P68" s="746"/>
    </row>
    <row r="69" ht="14.25" customHeight="1">
      <c r="M69" s="524"/>
      <c r="P69" s="746"/>
    </row>
    <row r="70" ht="14.25" customHeight="1">
      <c r="M70" s="524"/>
      <c r="P70" s="746"/>
    </row>
    <row r="71" ht="14.25" customHeight="1">
      <c r="M71" s="524"/>
      <c r="P71" s="746"/>
    </row>
    <row r="72" ht="14.25" customHeight="1">
      <c r="M72" s="524"/>
      <c r="P72" s="746"/>
    </row>
    <row r="73" ht="14.25" customHeight="1">
      <c r="M73" s="524"/>
      <c r="P73" s="746"/>
    </row>
    <row r="74" ht="14.25" customHeight="1">
      <c r="M74" s="524"/>
      <c r="P74" s="746"/>
    </row>
    <row r="75" ht="14.25" customHeight="1">
      <c r="M75" s="524"/>
      <c r="P75" s="746"/>
    </row>
    <row r="76" ht="14.25" customHeight="1">
      <c r="M76" s="524"/>
      <c r="P76" s="746"/>
    </row>
    <row r="77" ht="14.25" customHeight="1">
      <c r="M77" s="524"/>
      <c r="P77" s="746"/>
    </row>
    <row r="78" ht="14.25" customHeight="1">
      <c r="M78" s="524"/>
      <c r="P78" s="746"/>
    </row>
    <row r="79" ht="14.25" customHeight="1">
      <c r="M79" s="524"/>
      <c r="P79" s="746"/>
    </row>
    <row r="80" ht="14.25" customHeight="1">
      <c r="M80" s="524"/>
      <c r="P80" s="746"/>
    </row>
    <row r="81" ht="14.25" customHeight="1">
      <c r="M81" s="524"/>
      <c r="P81" s="746"/>
    </row>
    <row r="82" ht="14.25" customHeight="1">
      <c r="M82" s="524"/>
      <c r="P82" s="746"/>
    </row>
    <row r="83" ht="14.25" customHeight="1">
      <c r="M83" s="524"/>
      <c r="P83" s="746"/>
    </row>
    <row r="84" ht="14.25" customHeight="1">
      <c r="M84" s="524"/>
      <c r="P84" s="746"/>
    </row>
    <row r="85" ht="14.25" customHeight="1">
      <c r="M85" s="524"/>
      <c r="P85" s="746"/>
    </row>
    <row r="86" ht="14.25" customHeight="1">
      <c r="M86" s="524"/>
      <c r="P86" s="746"/>
    </row>
    <row r="87" ht="14.25" customHeight="1">
      <c r="M87" s="524"/>
      <c r="P87" s="746"/>
    </row>
    <row r="88" ht="14.25" customHeight="1">
      <c r="M88" s="524"/>
      <c r="P88" s="746"/>
    </row>
    <row r="89" ht="14.25" customHeight="1">
      <c r="M89" s="524"/>
      <c r="P89" s="746"/>
    </row>
    <row r="90" ht="14.25" customHeight="1">
      <c r="M90" s="524"/>
      <c r="P90" s="746"/>
    </row>
    <row r="91" ht="14.25" customHeight="1">
      <c r="M91" s="524"/>
      <c r="P91" s="746"/>
    </row>
    <row r="92" ht="14.25" customHeight="1">
      <c r="M92" s="524"/>
      <c r="P92" s="746"/>
    </row>
    <row r="93" ht="14.25" customHeight="1">
      <c r="M93" s="524"/>
      <c r="P93" s="746"/>
    </row>
    <row r="94" ht="14.25" customHeight="1">
      <c r="M94" s="524"/>
      <c r="P94" s="746"/>
    </row>
    <row r="95" ht="14.25" customHeight="1">
      <c r="M95" s="524"/>
      <c r="P95" s="746"/>
    </row>
    <row r="96" ht="14.25" customHeight="1">
      <c r="M96" s="524"/>
      <c r="P96" s="746"/>
    </row>
    <row r="97" ht="14.25" customHeight="1">
      <c r="M97" s="524"/>
      <c r="P97" s="746"/>
    </row>
    <row r="98" ht="14.25" customHeight="1">
      <c r="M98" s="524"/>
      <c r="P98" s="746"/>
    </row>
    <row r="99" ht="14.25" customHeight="1">
      <c r="M99" s="524"/>
      <c r="P99" s="746"/>
    </row>
    <row r="100" ht="14.25" customHeight="1">
      <c r="M100" s="524"/>
      <c r="P100" s="746"/>
    </row>
    <row r="101" ht="14.25" customHeight="1">
      <c r="M101" s="524"/>
      <c r="P101" s="746"/>
    </row>
    <row r="102" ht="14.25" customHeight="1">
      <c r="M102" s="524"/>
      <c r="P102" s="746"/>
    </row>
    <row r="103" ht="14.25" customHeight="1">
      <c r="M103" s="524"/>
      <c r="P103" s="746"/>
    </row>
    <row r="104" ht="14.25" customHeight="1">
      <c r="M104" s="524"/>
      <c r="P104" s="746"/>
    </row>
    <row r="105" ht="14.25" customHeight="1">
      <c r="M105" s="524"/>
      <c r="P105" s="746"/>
    </row>
    <row r="106" ht="14.25" customHeight="1">
      <c r="M106" s="524"/>
      <c r="P106" s="746"/>
    </row>
    <row r="107" ht="14.25" customHeight="1">
      <c r="M107" s="524"/>
      <c r="P107" s="746"/>
    </row>
    <row r="108" ht="14.25" customHeight="1">
      <c r="M108" s="524"/>
      <c r="P108" s="746"/>
    </row>
    <row r="109" ht="14.25" customHeight="1">
      <c r="M109" s="524"/>
      <c r="P109" s="746"/>
    </row>
    <row r="110" ht="14.25" customHeight="1">
      <c r="M110" s="524"/>
      <c r="P110" s="746"/>
    </row>
    <row r="111" ht="14.25" customHeight="1">
      <c r="M111" s="524"/>
      <c r="P111" s="746"/>
    </row>
    <row r="112" ht="14.25" customHeight="1">
      <c r="M112" s="524"/>
      <c r="P112" s="746"/>
    </row>
    <row r="113" ht="14.25" customHeight="1">
      <c r="M113" s="524"/>
      <c r="P113" s="746"/>
    </row>
    <row r="114" ht="14.25" customHeight="1">
      <c r="M114" s="524"/>
      <c r="P114" s="746"/>
    </row>
    <row r="115" ht="14.25" customHeight="1">
      <c r="M115" s="524"/>
      <c r="P115" s="746"/>
    </row>
    <row r="116" ht="14.25" customHeight="1">
      <c r="M116" s="524"/>
      <c r="P116" s="746"/>
    </row>
    <row r="117" ht="14.25" customHeight="1">
      <c r="M117" s="524"/>
      <c r="P117" s="746"/>
    </row>
    <row r="118" ht="14.25" customHeight="1">
      <c r="M118" s="524"/>
      <c r="P118" s="746"/>
    </row>
    <row r="119" ht="14.25" customHeight="1">
      <c r="M119" s="524"/>
      <c r="P119" s="746"/>
    </row>
    <row r="120" ht="14.25" customHeight="1">
      <c r="M120" s="524"/>
      <c r="P120" s="746"/>
    </row>
    <row r="121" ht="14.25" customHeight="1">
      <c r="M121" s="524"/>
      <c r="P121" s="746"/>
    </row>
    <row r="122" ht="14.25" customHeight="1">
      <c r="M122" s="524"/>
      <c r="P122" s="746"/>
    </row>
    <row r="123" ht="14.25" customHeight="1">
      <c r="M123" s="524"/>
      <c r="P123" s="746"/>
    </row>
    <row r="124" ht="14.25" customHeight="1">
      <c r="M124" s="524"/>
      <c r="P124" s="746"/>
    </row>
    <row r="125" ht="14.25" customHeight="1">
      <c r="M125" s="524"/>
      <c r="P125" s="746"/>
    </row>
    <row r="126" ht="14.25" customHeight="1">
      <c r="M126" s="524"/>
      <c r="P126" s="746"/>
    </row>
    <row r="127" ht="14.25" customHeight="1">
      <c r="M127" s="524"/>
      <c r="P127" s="746"/>
    </row>
    <row r="128" ht="14.25" customHeight="1">
      <c r="M128" s="524"/>
      <c r="P128" s="746"/>
    </row>
    <row r="129" ht="14.25" customHeight="1">
      <c r="M129" s="524"/>
      <c r="P129" s="746"/>
    </row>
    <row r="130" ht="14.25" customHeight="1">
      <c r="M130" s="524"/>
      <c r="P130" s="746"/>
    </row>
    <row r="131" ht="14.25" customHeight="1">
      <c r="M131" s="524"/>
      <c r="P131" s="746"/>
    </row>
    <row r="132" ht="14.25" customHeight="1">
      <c r="M132" s="524"/>
      <c r="P132" s="746"/>
    </row>
    <row r="133" ht="14.25" customHeight="1">
      <c r="M133" s="524"/>
      <c r="P133" s="746"/>
    </row>
    <row r="134" ht="14.25" customHeight="1">
      <c r="M134" s="524"/>
      <c r="P134" s="746"/>
    </row>
    <row r="135" ht="14.25" customHeight="1">
      <c r="M135" s="524"/>
      <c r="P135" s="746"/>
    </row>
    <row r="136" ht="14.25" customHeight="1">
      <c r="M136" s="524"/>
      <c r="P136" s="746"/>
    </row>
    <row r="137" ht="14.25" customHeight="1">
      <c r="M137" s="524"/>
      <c r="P137" s="746"/>
    </row>
    <row r="138" ht="14.25" customHeight="1">
      <c r="M138" s="524"/>
      <c r="P138" s="746"/>
    </row>
    <row r="139" ht="14.25" customHeight="1">
      <c r="M139" s="524"/>
      <c r="P139" s="746"/>
    </row>
    <row r="140" ht="14.25" customHeight="1">
      <c r="M140" s="524"/>
      <c r="P140" s="746"/>
    </row>
    <row r="141" ht="14.25" customHeight="1">
      <c r="M141" s="524"/>
      <c r="P141" s="746"/>
    </row>
    <row r="142" ht="14.25" customHeight="1">
      <c r="M142" s="524"/>
      <c r="P142" s="746"/>
    </row>
    <row r="143" ht="14.25" customHeight="1">
      <c r="M143" s="524"/>
      <c r="P143" s="746"/>
    </row>
    <row r="144" ht="14.25" customHeight="1">
      <c r="M144" s="524"/>
      <c r="P144" s="746"/>
    </row>
    <row r="145" ht="14.25" customHeight="1">
      <c r="M145" s="524"/>
      <c r="P145" s="746"/>
    </row>
    <row r="146" ht="14.25" customHeight="1">
      <c r="M146" s="524"/>
      <c r="P146" s="746"/>
    </row>
    <row r="147" ht="14.25" customHeight="1">
      <c r="M147" s="524"/>
      <c r="P147" s="746"/>
    </row>
    <row r="148" ht="14.25" customHeight="1">
      <c r="M148" s="524"/>
      <c r="P148" s="746"/>
    </row>
    <row r="149" ht="14.25" customHeight="1">
      <c r="M149" s="524"/>
      <c r="P149" s="746"/>
    </row>
    <row r="150" ht="14.25" customHeight="1">
      <c r="M150" s="524"/>
      <c r="P150" s="746"/>
    </row>
    <row r="151" ht="14.25" customHeight="1">
      <c r="M151" s="524"/>
      <c r="P151" s="746"/>
    </row>
    <row r="152" ht="14.25" customHeight="1">
      <c r="M152" s="524"/>
      <c r="P152" s="746"/>
    </row>
    <row r="153" ht="14.25" customHeight="1">
      <c r="M153" s="524"/>
      <c r="P153" s="746"/>
    </row>
    <row r="154" ht="14.25" customHeight="1">
      <c r="M154" s="524"/>
      <c r="P154" s="746"/>
    </row>
    <row r="155" ht="14.25" customHeight="1">
      <c r="M155" s="524"/>
      <c r="P155" s="746"/>
    </row>
    <row r="156" ht="14.25" customHeight="1">
      <c r="M156" s="524"/>
      <c r="P156" s="746"/>
    </row>
    <row r="157" ht="14.25" customHeight="1">
      <c r="M157" s="524"/>
      <c r="P157" s="746"/>
    </row>
    <row r="158" ht="14.25" customHeight="1">
      <c r="M158" s="524"/>
      <c r="P158" s="746"/>
    </row>
    <row r="159" ht="14.25" customHeight="1">
      <c r="M159" s="524"/>
      <c r="P159" s="746"/>
    </row>
    <row r="160" ht="14.25" customHeight="1">
      <c r="M160" s="524"/>
      <c r="P160" s="746"/>
    </row>
    <row r="161" ht="14.25" customHeight="1">
      <c r="M161" s="524"/>
      <c r="P161" s="746"/>
    </row>
    <row r="162" ht="14.25" customHeight="1">
      <c r="M162" s="524"/>
      <c r="P162" s="746"/>
    </row>
    <row r="163" ht="14.25" customHeight="1">
      <c r="M163" s="524"/>
      <c r="P163" s="746"/>
    </row>
    <row r="164" ht="14.25" customHeight="1">
      <c r="M164" s="524"/>
      <c r="P164" s="746"/>
    </row>
    <row r="165" ht="14.25" customHeight="1">
      <c r="M165" s="524"/>
      <c r="P165" s="746"/>
    </row>
    <row r="166" ht="14.25" customHeight="1">
      <c r="M166" s="524"/>
      <c r="P166" s="746"/>
    </row>
    <row r="167" ht="14.25" customHeight="1">
      <c r="M167" s="524"/>
      <c r="P167" s="746"/>
    </row>
    <row r="168" ht="14.25" customHeight="1">
      <c r="M168" s="524"/>
      <c r="P168" s="746"/>
    </row>
    <row r="169" ht="14.25" customHeight="1">
      <c r="M169" s="524"/>
      <c r="P169" s="746"/>
    </row>
    <row r="170" ht="14.25" customHeight="1">
      <c r="M170" s="524"/>
      <c r="P170" s="746"/>
    </row>
    <row r="171" ht="14.25" customHeight="1">
      <c r="M171" s="524"/>
      <c r="P171" s="746"/>
    </row>
    <row r="172" ht="14.25" customHeight="1">
      <c r="M172" s="524"/>
      <c r="P172" s="746"/>
    </row>
    <row r="173" ht="14.25" customHeight="1">
      <c r="M173" s="524"/>
      <c r="P173" s="746"/>
    </row>
    <row r="174" ht="14.25" customHeight="1">
      <c r="M174" s="524"/>
      <c r="P174" s="746"/>
    </row>
    <row r="175" ht="14.25" customHeight="1">
      <c r="M175" s="524"/>
      <c r="P175" s="746"/>
    </row>
    <row r="176" ht="14.25" customHeight="1">
      <c r="M176" s="524"/>
      <c r="P176" s="746"/>
    </row>
    <row r="177" ht="14.25" customHeight="1">
      <c r="M177" s="524"/>
      <c r="P177" s="746"/>
    </row>
    <row r="178" ht="14.25" customHeight="1">
      <c r="M178" s="524"/>
      <c r="P178" s="746"/>
    </row>
    <row r="179" ht="14.25" customHeight="1">
      <c r="M179" s="524"/>
      <c r="P179" s="746"/>
    </row>
    <row r="180" ht="14.25" customHeight="1">
      <c r="M180" s="524"/>
      <c r="P180" s="746"/>
    </row>
    <row r="181" ht="14.25" customHeight="1">
      <c r="M181" s="524"/>
      <c r="P181" s="746"/>
    </row>
    <row r="182" ht="14.25" customHeight="1">
      <c r="M182" s="524"/>
      <c r="P182" s="746"/>
    </row>
    <row r="183" ht="14.25" customHeight="1">
      <c r="M183" s="524"/>
      <c r="P183" s="746"/>
    </row>
    <row r="184" ht="14.25" customHeight="1">
      <c r="M184" s="524"/>
      <c r="P184" s="746"/>
    </row>
    <row r="185" ht="14.25" customHeight="1">
      <c r="M185" s="524"/>
      <c r="P185" s="746"/>
    </row>
    <row r="186" ht="14.25" customHeight="1">
      <c r="M186" s="524"/>
      <c r="P186" s="746"/>
    </row>
    <row r="187" ht="14.25" customHeight="1">
      <c r="M187" s="524"/>
      <c r="P187" s="746"/>
    </row>
    <row r="188" ht="14.25" customHeight="1">
      <c r="M188" s="524"/>
      <c r="P188" s="746"/>
    </row>
    <row r="189" ht="14.25" customHeight="1">
      <c r="M189" s="524"/>
      <c r="P189" s="746"/>
    </row>
    <row r="190" ht="14.25" customHeight="1">
      <c r="M190" s="524"/>
      <c r="P190" s="746"/>
    </row>
    <row r="191" ht="14.25" customHeight="1">
      <c r="M191" s="524"/>
      <c r="P191" s="746"/>
    </row>
    <row r="192" ht="14.25" customHeight="1">
      <c r="M192" s="524"/>
      <c r="P192" s="746"/>
    </row>
    <row r="193" ht="14.25" customHeight="1">
      <c r="M193" s="524"/>
      <c r="P193" s="746"/>
    </row>
    <row r="194" ht="14.25" customHeight="1">
      <c r="M194" s="524"/>
      <c r="P194" s="746"/>
    </row>
    <row r="195" ht="14.25" customHeight="1">
      <c r="M195" s="524"/>
      <c r="P195" s="746"/>
    </row>
    <row r="196" ht="14.25" customHeight="1">
      <c r="M196" s="524"/>
      <c r="P196" s="746"/>
    </row>
    <row r="197" ht="14.25" customHeight="1">
      <c r="M197" s="524"/>
      <c r="P197" s="746"/>
    </row>
    <row r="198" ht="14.25" customHeight="1">
      <c r="M198" s="524"/>
      <c r="P198" s="746"/>
    </row>
    <row r="199" ht="14.25" customHeight="1">
      <c r="M199" s="524"/>
      <c r="P199" s="746"/>
    </row>
    <row r="200" ht="14.25" customHeight="1">
      <c r="M200" s="524"/>
      <c r="P200" s="746"/>
    </row>
    <row r="201" ht="14.25" customHeight="1">
      <c r="M201" s="524"/>
      <c r="P201" s="746"/>
    </row>
    <row r="202" ht="14.25" customHeight="1">
      <c r="M202" s="524"/>
      <c r="P202" s="746"/>
    </row>
    <row r="203" ht="14.25" customHeight="1">
      <c r="M203" s="524"/>
      <c r="P203" s="746"/>
    </row>
    <row r="204" ht="14.25" customHeight="1">
      <c r="M204" s="524"/>
      <c r="P204" s="746"/>
    </row>
    <row r="205" ht="14.25" customHeight="1">
      <c r="M205" s="524"/>
      <c r="P205" s="746"/>
    </row>
    <row r="206" ht="14.25" customHeight="1">
      <c r="M206" s="524"/>
      <c r="P206" s="746"/>
    </row>
    <row r="207" ht="14.25" customHeight="1">
      <c r="M207" s="524"/>
      <c r="P207" s="746"/>
    </row>
    <row r="208" ht="14.25" customHeight="1">
      <c r="M208" s="524"/>
      <c r="P208" s="746"/>
    </row>
    <row r="209" ht="14.25" customHeight="1">
      <c r="M209" s="524"/>
      <c r="P209" s="746"/>
    </row>
    <row r="210" ht="14.25" customHeight="1">
      <c r="M210" s="524"/>
      <c r="P210" s="746"/>
    </row>
    <row r="211" ht="14.25" customHeight="1">
      <c r="M211" s="524"/>
      <c r="P211" s="746"/>
    </row>
    <row r="212" ht="14.25" customHeight="1">
      <c r="M212" s="524"/>
      <c r="P212" s="746"/>
    </row>
    <row r="213" ht="14.25" customHeight="1">
      <c r="M213" s="524"/>
      <c r="P213" s="746"/>
    </row>
    <row r="214" ht="14.25" customHeight="1">
      <c r="M214" s="524"/>
      <c r="P214" s="746"/>
    </row>
    <row r="215" ht="14.25" customHeight="1">
      <c r="M215" s="524"/>
      <c r="P215" s="746"/>
    </row>
    <row r="216" ht="14.25" customHeight="1">
      <c r="M216" s="524"/>
      <c r="P216" s="746"/>
    </row>
    <row r="217" ht="14.25" customHeight="1">
      <c r="M217" s="524"/>
      <c r="P217" s="746"/>
    </row>
    <row r="218" ht="14.25" customHeight="1">
      <c r="M218" s="524"/>
      <c r="P218" s="746"/>
    </row>
    <row r="219" ht="14.25" customHeight="1">
      <c r="M219" s="524"/>
      <c r="P219" s="746"/>
    </row>
    <row r="220" ht="14.25" customHeight="1">
      <c r="M220" s="524"/>
      <c r="P220" s="74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1.57"/>
    <col customWidth="1" min="3" max="6" width="8.0"/>
  </cols>
  <sheetData>
    <row r="1" ht="14.25" customHeight="1"/>
    <row r="2" ht="14.25" customHeight="1">
      <c r="A2" s="524"/>
      <c r="B2" s="525" t="s">
        <v>1088</v>
      </c>
      <c r="C2" s="2" t="s">
        <v>758</v>
      </c>
      <c r="D2" s="2" t="s">
        <v>1071</v>
      </c>
    </row>
    <row r="3" ht="15.0" customHeight="1">
      <c r="A3" s="524">
        <v>1.0</v>
      </c>
      <c r="B3" s="2" t="s">
        <v>1089</v>
      </c>
      <c r="C3" s="527">
        <v>1.0</v>
      </c>
      <c r="D3" s="528" t="str">
        <f>PENGEMBANGAN!#REF!</f>
        <v>#ERROR!</v>
      </c>
    </row>
    <row r="4" ht="14.25" customHeight="1">
      <c r="A4" s="524">
        <v>2.0</v>
      </c>
      <c r="B4" s="2" t="s">
        <v>1090</v>
      </c>
      <c r="C4" s="527">
        <v>1.0</v>
      </c>
      <c r="D4" s="528" t="str">
        <f>PENGEMBANGAN!#REF!</f>
        <v>#ERROR!</v>
      </c>
    </row>
    <row r="5" ht="14.25" customHeight="1">
      <c r="A5" s="524">
        <v>3.0</v>
      </c>
      <c r="B5" s="2" t="s">
        <v>1091</v>
      </c>
      <c r="C5" s="527">
        <v>1.0</v>
      </c>
      <c r="D5" s="528" t="str">
        <f>PENGEMBANGAN!#REF!</f>
        <v>#ERROR!</v>
      </c>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14"/>
    <col customWidth="1" min="3" max="3" width="24.86"/>
    <col customWidth="1" min="4" max="4" width="32.57"/>
    <col customWidth="1" min="5" max="5" width="17.57"/>
    <col customWidth="1" min="6" max="6" width="16.57"/>
    <col customWidth="1" min="7" max="7" width="11.57"/>
    <col customWidth="1" min="8" max="8" width="8.43"/>
    <col customWidth="1" min="9" max="9" width="11.86"/>
    <col customWidth="1" min="10" max="10" width="7.29"/>
    <col customWidth="1" min="11" max="22" width="9.0"/>
    <col customWidth="1" min="23" max="23" width="8.14"/>
    <col customWidth="1" min="24" max="24" width="11.43"/>
    <col customWidth="1" min="25" max="45" width="9.14"/>
  </cols>
  <sheetData>
    <row r="1" ht="24.75" customHeight="1">
      <c r="A1" s="82"/>
      <c r="B1" s="82"/>
      <c r="C1" s="82"/>
      <c r="D1" s="82"/>
      <c r="E1" s="82"/>
      <c r="F1" s="82"/>
      <c r="G1" s="82"/>
      <c r="H1" s="82"/>
      <c r="I1" s="82"/>
      <c r="J1" s="82"/>
      <c r="K1" s="82"/>
      <c r="L1" s="82"/>
      <c r="M1" s="82"/>
      <c r="N1" s="82"/>
      <c r="O1" s="82"/>
      <c r="P1" s="82"/>
      <c r="Q1" s="82"/>
      <c r="R1" s="82"/>
      <c r="S1" s="82"/>
      <c r="T1" s="82"/>
      <c r="U1" s="82"/>
      <c r="V1" s="82"/>
      <c r="W1" s="82"/>
      <c r="X1" s="82"/>
      <c r="Y1" s="82" t="s">
        <v>1092</v>
      </c>
      <c r="AL1" s="517"/>
      <c r="AM1" s="517"/>
      <c r="AN1" s="517"/>
      <c r="AO1" s="517"/>
      <c r="AP1" s="517"/>
      <c r="AQ1" s="517"/>
      <c r="AR1" s="517"/>
      <c r="AS1" s="517"/>
    </row>
    <row r="2" ht="11.25" customHeight="1">
      <c r="A2" s="84"/>
      <c r="B2" s="760"/>
      <c r="C2" s="84"/>
      <c r="D2" s="761"/>
      <c r="E2" s="84"/>
      <c r="F2" s="84"/>
      <c r="G2" s="84"/>
      <c r="H2" s="84"/>
      <c r="I2" s="84"/>
      <c r="J2" s="84"/>
      <c r="K2" s="762"/>
      <c r="L2" s="762"/>
      <c r="M2" s="762"/>
      <c r="N2" s="762"/>
      <c r="O2" s="762"/>
      <c r="P2" s="762"/>
      <c r="Q2" s="762"/>
      <c r="R2" s="762"/>
      <c r="S2" s="762"/>
      <c r="T2" s="762"/>
      <c r="U2" s="762"/>
      <c r="V2" s="762"/>
      <c r="W2" s="84"/>
      <c r="X2" s="763"/>
      <c r="Y2" s="517"/>
      <c r="Z2" s="517"/>
      <c r="AA2" s="517"/>
      <c r="AB2" s="517"/>
      <c r="AC2" s="517"/>
      <c r="AD2" s="517"/>
      <c r="AE2" s="517"/>
      <c r="AF2" s="517"/>
      <c r="AG2" s="517"/>
      <c r="AH2" s="517"/>
      <c r="AI2" s="517"/>
      <c r="AJ2" s="517"/>
      <c r="AK2" s="517"/>
      <c r="AL2" s="517"/>
      <c r="AM2" s="517"/>
      <c r="AN2" s="517"/>
      <c r="AO2" s="517"/>
      <c r="AP2" s="517"/>
      <c r="AQ2" s="517"/>
      <c r="AR2" s="517"/>
      <c r="AS2" s="517"/>
    </row>
    <row r="3" ht="50.25" customHeight="1">
      <c r="A3" s="85" t="s">
        <v>244</v>
      </c>
      <c r="B3" s="86" t="s">
        <v>245</v>
      </c>
      <c r="C3" s="87"/>
      <c r="D3" s="85" t="s">
        <v>246</v>
      </c>
      <c r="E3" s="88" t="s">
        <v>247</v>
      </c>
      <c r="F3" s="9"/>
      <c r="G3" s="85" t="s">
        <v>248</v>
      </c>
      <c r="H3" s="85" t="s">
        <v>249</v>
      </c>
      <c r="I3" s="88" t="s">
        <v>1093</v>
      </c>
      <c r="J3" s="8"/>
      <c r="K3" s="533" t="s">
        <v>1094</v>
      </c>
      <c r="L3" s="8"/>
      <c r="M3" s="8"/>
      <c r="N3" s="8"/>
      <c r="O3" s="8"/>
      <c r="P3" s="8"/>
      <c r="Q3" s="8"/>
      <c r="R3" s="8"/>
      <c r="S3" s="8"/>
      <c r="T3" s="8"/>
      <c r="U3" s="8"/>
      <c r="V3" s="8"/>
      <c r="W3" s="92" t="s">
        <v>254</v>
      </c>
      <c r="X3" s="9"/>
      <c r="Y3" s="517"/>
      <c r="Z3" s="517"/>
      <c r="AA3" s="517"/>
      <c r="AB3" s="517"/>
      <c r="AC3" s="517"/>
      <c r="AD3" s="517"/>
      <c r="AE3" s="517"/>
      <c r="AF3" s="517"/>
      <c r="AG3" s="517"/>
      <c r="AH3" s="517"/>
      <c r="AI3" s="517"/>
      <c r="AJ3" s="517"/>
      <c r="AK3" s="517"/>
      <c r="AL3" s="517"/>
      <c r="AM3" s="517"/>
      <c r="AN3" s="517"/>
      <c r="AO3" s="517"/>
      <c r="AP3" s="517"/>
      <c r="AQ3" s="517"/>
      <c r="AR3" s="517"/>
      <c r="AS3" s="517"/>
    </row>
    <row r="4" ht="35.25" customHeight="1">
      <c r="A4" s="11"/>
      <c r="B4" s="97"/>
      <c r="C4" s="98"/>
      <c r="D4" s="11"/>
      <c r="E4" s="85" t="s">
        <v>259</v>
      </c>
      <c r="F4" s="85" t="s">
        <v>260</v>
      </c>
      <c r="G4" s="11"/>
      <c r="H4" s="11"/>
      <c r="I4" s="99" t="s">
        <v>261</v>
      </c>
      <c r="J4" s="99" t="s">
        <v>262</v>
      </c>
      <c r="K4" s="533">
        <v>1.0</v>
      </c>
      <c r="L4" s="534">
        <v>2.0</v>
      </c>
      <c r="M4" s="534">
        <v>3.0</v>
      </c>
      <c r="N4" s="534">
        <v>4.0</v>
      </c>
      <c r="O4" s="534">
        <v>5.0</v>
      </c>
      <c r="P4" s="534">
        <v>6.0</v>
      </c>
      <c r="Q4" s="534">
        <v>7.0</v>
      </c>
      <c r="R4" s="534">
        <v>8.0</v>
      </c>
      <c r="S4" s="534">
        <v>9.0</v>
      </c>
      <c r="T4" s="534">
        <v>10.0</v>
      </c>
      <c r="U4" s="534">
        <v>11.0</v>
      </c>
      <c r="V4" s="534">
        <v>12.0</v>
      </c>
      <c r="W4" s="102" t="s">
        <v>263</v>
      </c>
      <c r="X4" s="532" t="s">
        <v>264</v>
      </c>
      <c r="Y4" s="517"/>
      <c r="Z4" s="517"/>
      <c r="AA4" s="517"/>
      <c r="AB4" s="517"/>
      <c r="AC4" s="517"/>
      <c r="AD4" s="517"/>
      <c r="AE4" s="517"/>
      <c r="AF4" s="517"/>
      <c r="AG4" s="517"/>
      <c r="AH4" s="517"/>
      <c r="AI4" s="517"/>
      <c r="AJ4" s="517"/>
      <c r="AK4" s="517"/>
      <c r="AL4" s="517"/>
      <c r="AM4" s="517"/>
      <c r="AN4" s="517"/>
      <c r="AO4" s="517"/>
      <c r="AP4" s="517"/>
      <c r="AQ4" s="517"/>
      <c r="AR4" s="517"/>
      <c r="AS4" s="517"/>
    </row>
    <row r="5" ht="27.75" customHeight="1">
      <c r="A5" s="764">
        <v>1.0</v>
      </c>
      <c r="B5" s="765">
        <v>2.0</v>
      </c>
      <c r="C5" s="9"/>
      <c r="D5" s="766">
        <v>3.0</v>
      </c>
      <c r="E5" s="767">
        <v>4.0</v>
      </c>
      <c r="F5" s="767">
        <v>5.0</v>
      </c>
      <c r="G5" s="764">
        <v>6.0</v>
      </c>
      <c r="H5" s="764">
        <v>7.0</v>
      </c>
      <c r="I5" s="764">
        <v>8.0</v>
      </c>
      <c r="J5" s="764">
        <v>9.0</v>
      </c>
      <c r="K5" s="533">
        <v>10.0</v>
      </c>
      <c r="L5" s="8"/>
      <c r="M5" s="8"/>
      <c r="N5" s="8"/>
      <c r="O5" s="8"/>
      <c r="P5" s="8"/>
      <c r="Q5" s="8"/>
      <c r="R5" s="8"/>
      <c r="S5" s="8"/>
      <c r="T5" s="8"/>
      <c r="U5" s="8"/>
      <c r="V5" s="8"/>
      <c r="W5" s="109" t="s">
        <v>767</v>
      </c>
      <c r="X5" s="764">
        <v>12.0</v>
      </c>
      <c r="Y5" s="521"/>
      <c r="Z5" s="521"/>
      <c r="AA5" s="521"/>
      <c r="AB5" s="521"/>
      <c r="AC5" s="521"/>
      <c r="AD5" s="521"/>
      <c r="AE5" s="521"/>
      <c r="AF5" s="521"/>
      <c r="AG5" s="521"/>
      <c r="AH5" s="521"/>
      <c r="AI5" s="521"/>
      <c r="AJ5" s="521"/>
      <c r="AK5" s="521"/>
      <c r="AL5" s="521"/>
      <c r="AM5" s="521"/>
      <c r="AN5" s="521"/>
      <c r="AO5" s="521"/>
      <c r="AP5" s="521"/>
      <c r="AQ5" s="521"/>
      <c r="AR5" s="521"/>
      <c r="AS5" s="521"/>
    </row>
    <row r="6" ht="11.25" customHeight="1">
      <c r="A6" s="768" t="s">
        <v>1095</v>
      </c>
      <c r="B6" s="8"/>
      <c r="C6" s="8"/>
      <c r="D6" s="8"/>
      <c r="E6" s="8"/>
      <c r="F6" s="8"/>
      <c r="G6" s="8"/>
      <c r="H6" s="8"/>
      <c r="I6" s="8"/>
      <c r="J6" s="8"/>
      <c r="K6" s="8"/>
      <c r="L6" s="8"/>
      <c r="M6" s="8"/>
      <c r="N6" s="8"/>
      <c r="O6" s="8"/>
      <c r="P6" s="8"/>
      <c r="Q6" s="8"/>
      <c r="R6" s="8"/>
      <c r="S6" s="8"/>
      <c r="T6" s="8"/>
      <c r="U6" s="8"/>
      <c r="V6" s="8"/>
      <c r="W6" s="8"/>
      <c r="X6" s="47"/>
      <c r="Y6" s="459"/>
      <c r="Z6" s="769"/>
      <c r="AA6" s="769"/>
      <c r="AB6" s="769"/>
      <c r="AC6" s="769"/>
      <c r="AD6" s="769"/>
      <c r="AE6" s="769"/>
      <c r="AF6" s="769"/>
      <c r="AG6" s="769"/>
      <c r="AH6" s="769"/>
      <c r="AI6" s="769"/>
      <c r="AJ6" s="769"/>
      <c r="AK6" s="769"/>
      <c r="AL6" s="769"/>
      <c r="AM6" s="769"/>
      <c r="AN6" s="769"/>
      <c r="AO6" s="769"/>
      <c r="AP6" s="769"/>
      <c r="AQ6" s="769"/>
      <c r="AR6" s="769"/>
      <c r="AS6" s="769"/>
    </row>
    <row r="7" ht="11.25" customHeight="1">
      <c r="A7" s="770">
        <v>1.0</v>
      </c>
      <c r="B7" s="771" t="s">
        <v>1096</v>
      </c>
      <c r="C7" s="772"/>
      <c r="D7" s="770"/>
      <c r="E7" s="770"/>
      <c r="F7" s="773"/>
      <c r="G7" s="770"/>
      <c r="H7" s="770"/>
      <c r="I7" s="770"/>
      <c r="J7" s="770"/>
      <c r="K7" s="774"/>
      <c r="L7" s="774"/>
      <c r="M7" s="774"/>
      <c r="N7" s="774"/>
      <c r="O7" s="774"/>
      <c r="P7" s="774"/>
      <c r="Q7" s="774"/>
      <c r="R7" s="774"/>
      <c r="S7" s="774"/>
      <c r="T7" s="774"/>
      <c r="U7" s="774"/>
      <c r="V7" s="774"/>
      <c r="W7" s="770"/>
      <c r="X7" s="775">
        <f>SUM(W8:W15)/7</f>
        <v>0.7292714508</v>
      </c>
      <c r="Y7" s="459"/>
      <c r="Z7" s="769"/>
      <c r="AA7" s="769"/>
      <c r="AB7" s="769"/>
      <c r="AC7" s="769"/>
      <c r="AD7" s="769"/>
      <c r="AE7" s="769"/>
      <c r="AF7" s="769"/>
      <c r="AG7" s="769"/>
      <c r="AH7" s="769"/>
      <c r="AI7" s="769"/>
      <c r="AJ7" s="769"/>
      <c r="AK7" s="769"/>
      <c r="AL7" s="769"/>
      <c r="AM7" s="769"/>
      <c r="AN7" s="769"/>
      <c r="AO7" s="769"/>
      <c r="AP7" s="769"/>
      <c r="AQ7" s="769"/>
      <c r="AR7" s="769"/>
      <c r="AS7" s="769"/>
    </row>
    <row r="8" ht="52.5" customHeight="1">
      <c r="A8" s="229"/>
      <c r="B8" s="153">
        <v>1.0</v>
      </c>
      <c r="C8" s="409" t="s">
        <v>1097</v>
      </c>
      <c r="D8" s="263" t="s">
        <v>1098</v>
      </c>
      <c r="E8" s="263" t="s">
        <v>1099</v>
      </c>
      <c r="F8" s="263" t="s">
        <v>1100</v>
      </c>
      <c r="G8" s="153" t="s">
        <v>1101</v>
      </c>
      <c r="H8" s="153">
        <v>100.0</v>
      </c>
      <c r="I8" s="169">
        <v>100.0</v>
      </c>
      <c r="J8" s="297">
        <v>1.0</v>
      </c>
      <c r="K8" s="776">
        <v>100.0</v>
      </c>
      <c r="L8" s="777">
        <v>100.0</v>
      </c>
      <c r="M8" s="777">
        <v>100.0</v>
      </c>
      <c r="N8" s="777">
        <v>100.0</v>
      </c>
      <c r="O8" s="777">
        <v>100.0</v>
      </c>
      <c r="P8" s="777">
        <v>100.0</v>
      </c>
      <c r="Q8" s="778">
        <v>100.0</v>
      </c>
      <c r="R8" s="779">
        <v>100.0</v>
      </c>
      <c r="S8" s="238">
        <v>100.0</v>
      </c>
      <c r="T8" s="780">
        <v>100.0</v>
      </c>
      <c r="U8" s="780">
        <v>100.0</v>
      </c>
      <c r="V8" s="780">
        <v>100.0</v>
      </c>
      <c r="W8" s="781">
        <f t="shared" ref="W8:W10" si="1">(AVERAGE(K8:V8))/I8</f>
        <v>1</v>
      </c>
      <c r="X8" s="782"/>
      <c r="Y8" s="459"/>
      <c r="Z8" s="769"/>
      <c r="AA8" s="769"/>
      <c r="AB8" s="769"/>
      <c r="AC8" s="769"/>
      <c r="AD8" s="769"/>
      <c r="AE8" s="769"/>
      <c r="AF8" s="769"/>
      <c r="AG8" s="769"/>
      <c r="AH8" s="769"/>
      <c r="AI8" s="769"/>
      <c r="AJ8" s="769"/>
      <c r="AK8" s="769"/>
      <c r="AL8" s="769"/>
      <c r="AM8" s="769"/>
      <c r="AN8" s="535"/>
      <c r="AO8" s="535"/>
      <c r="AP8" s="535"/>
      <c r="AQ8" s="535"/>
      <c r="AR8" s="535"/>
      <c r="AS8" s="535"/>
    </row>
    <row r="9" ht="22.5" customHeight="1">
      <c r="A9" s="229"/>
      <c r="B9" s="153">
        <v>2.0</v>
      </c>
      <c r="C9" s="409" t="s">
        <v>1102</v>
      </c>
      <c r="D9" s="133" t="s">
        <v>1103</v>
      </c>
      <c r="E9" s="183" t="s">
        <v>1104</v>
      </c>
      <c r="F9" s="183" t="s">
        <v>1105</v>
      </c>
      <c r="G9" s="230" t="s">
        <v>1106</v>
      </c>
      <c r="H9" s="153">
        <v>100.0</v>
      </c>
      <c r="I9" s="169">
        <f t="shared" ref="I9:I11" si="2">H9*J9</f>
        <v>85</v>
      </c>
      <c r="J9" s="297">
        <v>0.85</v>
      </c>
      <c r="K9" s="776">
        <v>98.1</v>
      </c>
      <c r="L9" s="777">
        <v>98.05</v>
      </c>
      <c r="M9" s="777">
        <v>94.67</v>
      </c>
      <c r="N9" s="777">
        <v>95.24</v>
      </c>
      <c r="O9" s="777">
        <v>98.92</v>
      </c>
      <c r="P9" s="777">
        <v>99.51</v>
      </c>
      <c r="Q9" s="778">
        <v>98.65</v>
      </c>
      <c r="R9" s="779">
        <v>89.38</v>
      </c>
      <c r="S9" s="238">
        <v>89.52</v>
      </c>
      <c r="T9" s="783">
        <v>92.11</v>
      </c>
      <c r="U9" s="783">
        <v>95.19</v>
      </c>
      <c r="V9" s="783">
        <v>94.9</v>
      </c>
      <c r="W9" s="781">
        <f t="shared" si="1"/>
        <v>1.121803922</v>
      </c>
      <c r="X9" s="782"/>
      <c r="Y9" s="459"/>
      <c r="Z9" s="769"/>
      <c r="AA9" s="769"/>
      <c r="AB9" s="769"/>
      <c r="AC9" s="769"/>
      <c r="AD9" s="769"/>
      <c r="AE9" s="769"/>
      <c r="AF9" s="769"/>
      <c r="AG9" s="769"/>
      <c r="AH9" s="769"/>
      <c r="AI9" s="769"/>
      <c r="AJ9" s="769"/>
      <c r="AK9" s="769"/>
      <c r="AL9" s="769"/>
      <c r="AM9" s="769"/>
      <c r="AN9" s="535"/>
      <c r="AO9" s="535"/>
      <c r="AP9" s="535"/>
      <c r="AQ9" s="535"/>
      <c r="AR9" s="535"/>
      <c r="AS9" s="535"/>
    </row>
    <row r="10" ht="69.0" customHeight="1">
      <c r="A10" s="229"/>
      <c r="B10" s="153">
        <v>3.0</v>
      </c>
      <c r="C10" s="263" t="s">
        <v>1107</v>
      </c>
      <c r="D10" s="263" t="s">
        <v>1108</v>
      </c>
      <c r="E10" s="263" t="s">
        <v>1109</v>
      </c>
      <c r="F10" s="263" t="s">
        <v>1110</v>
      </c>
      <c r="G10" s="153" t="s">
        <v>905</v>
      </c>
      <c r="H10" s="153">
        <v>4.0</v>
      </c>
      <c r="I10" s="169">
        <f t="shared" si="2"/>
        <v>4</v>
      </c>
      <c r="J10" s="297">
        <v>1.0</v>
      </c>
      <c r="K10" s="776">
        <v>0.0</v>
      </c>
      <c r="L10" s="777">
        <v>0.0</v>
      </c>
      <c r="M10" s="777">
        <v>0.0</v>
      </c>
      <c r="N10" s="777">
        <v>0.0</v>
      </c>
      <c r="O10" s="777">
        <v>0.0</v>
      </c>
      <c r="P10" s="777">
        <v>0.0</v>
      </c>
      <c r="Q10" s="784">
        <v>1.0</v>
      </c>
      <c r="R10" s="238">
        <v>0.0</v>
      </c>
      <c r="S10" s="238">
        <v>0.0</v>
      </c>
      <c r="T10" s="780">
        <v>1.0</v>
      </c>
      <c r="U10" s="780">
        <v>0.0</v>
      </c>
      <c r="V10" s="780">
        <v>0.0</v>
      </c>
      <c r="W10" s="785">
        <f t="shared" si="1"/>
        <v>0.04166666667</v>
      </c>
      <c r="X10" s="782"/>
      <c r="Y10" s="459"/>
      <c r="Z10" s="769"/>
      <c r="AA10" s="769"/>
      <c r="AB10" s="769"/>
      <c r="AC10" s="769"/>
      <c r="AD10" s="769"/>
      <c r="AE10" s="769"/>
      <c r="AF10" s="769"/>
      <c r="AG10" s="769"/>
      <c r="AH10" s="769"/>
      <c r="AI10" s="769"/>
      <c r="AJ10" s="769"/>
      <c r="AK10" s="769"/>
      <c r="AL10" s="769"/>
      <c r="AM10" s="769"/>
      <c r="AN10" s="535"/>
      <c r="AO10" s="535"/>
      <c r="AP10" s="535"/>
      <c r="AQ10" s="535"/>
      <c r="AR10" s="535"/>
      <c r="AS10" s="535"/>
    </row>
    <row r="11" ht="80.25" customHeight="1">
      <c r="A11" s="229"/>
      <c r="B11" s="153">
        <v>4.0</v>
      </c>
      <c r="C11" s="263" t="s">
        <v>1111</v>
      </c>
      <c r="D11" s="263" t="s">
        <v>1112</v>
      </c>
      <c r="E11" s="263" t="s">
        <v>1113</v>
      </c>
      <c r="F11" s="263" t="s">
        <v>1114</v>
      </c>
      <c r="G11" s="153" t="s">
        <v>905</v>
      </c>
      <c r="H11" s="153">
        <v>12.0</v>
      </c>
      <c r="I11" s="169">
        <f t="shared" si="2"/>
        <v>12</v>
      </c>
      <c r="J11" s="297">
        <v>1.0</v>
      </c>
      <c r="K11" s="776">
        <v>1.0</v>
      </c>
      <c r="L11" s="777">
        <v>1.0</v>
      </c>
      <c r="M11" s="777">
        <v>1.0</v>
      </c>
      <c r="N11" s="777">
        <v>1.0</v>
      </c>
      <c r="O11" s="777">
        <v>1.0</v>
      </c>
      <c r="P11" s="777">
        <v>1.0</v>
      </c>
      <c r="Q11" s="784">
        <v>1.0</v>
      </c>
      <c r="R11" s="238">
        <v>1.0</v>
      </c>
      <c r="S11" s="238">
        <v>1.0</v>
      </c>
      <c r="T11" s="780">
        <v>1.0</v>
      </c>
      <c r="U11" s="780">
        <v>1.0</v>
      </c>
      <c r="V11" s="780">
        <v>1.0</v>
      </c>
      <c r="W11" s="781">
        <f>(SUM(K11:V11))/I11</f>
        <v>1</v>
      </c>
      <c r="X11" s="782"/>
      <c r="Y11" s="459"/>
      <c r="Z11" s="769"/>
      <c r="AA11" s="769"/>
      <c r="AB11" s="769"/>
      <c r="AC11" s="769"/>
      <c r="AD11" s="769"/>
      <c r="AE11" s="769"/>
      <c r="AF11" s="769"/>
      <c r="AG11" s="769"/>
      <c r="AH11" s="769"/>
      <c r="AI11" s="769"/>
      <c r="AJ11" s="769"/>
      <c r="AK11" s="769"/>
      <c r="AL11" s="769"/>
      <c r="AM11" s="769"/>
      <c r="AN11" s="535"/>
      <c r="AO11" s="535"/>
      <c r="AP11" s="535"/>
      <c r="AQ11" s="535"/>
      <c r="AR11" s="535"/>
      <c r="AS11" s="535"/>
    </row>
    <row r="12" ht="12.0" customHeight="1">
      <c r="A12" s="301"/>
      <c r="B12" s="132">
        <v>5.0</v>
      </c>
      <c r="C12" s="616" t="s">
        <v>1115</v>
      </c>
      <c r="D12" s="183"/>
      <c r="E12" s="183"/>
      <c r="F12" s="183"/>
      <c r="G12" s="132"/>
      <c r="H12" s="132"/>
      <c r="I12" s="169"/>
      <c r="J12" s="137"/>
      <c r="K12" s="169"/>
      <c r="L12" s="169"/>
      <c r="M12" s="169"/>
      <c r="N12" s="169"/>
      <c r="O12" s="169"/>
      <c r="P12" s="169"/>
      <c r="Q12" s="169"/>
      <c r="R12" s="169"/>
      <c r="S12" s="169"/>
      <c r="T12" s="169"/>
      <c r="U12" s="169"/>
      <c r="V12" s="169"/>
      <c r="W12" s="785"/>
      <c r="X12" s="782"/>
      <c r="Y12" s="459"/>
      <c r="Z12" s="769"/>
      <c r="AA12" s="769"/>
      <c r="AB12" s="769"/>
      <c r="AC12" s="769"/>
      <c r="AD12" s="769"/>
      <c r="AE12" s="769"/>
      <c r="AF12" s="769"/>
      <c r="AG12" s="769"/>
      <c r="AH12" s="769"/>
      <c r="AI12" s="769"/>
      <c r="AJ12" s="769"/>
      <c r="AK12" s="769"/>
      <c r="AL12" s="769"/>
      <c r="AM12" s="769"/>
      <c r="AN12" s="535"/>
      <c r="AO12" s="535"/>
      <c r="AP12" s="535"/>
      <c r="AQ12" s="535"/>
      <c r="AR12" s="535"/>
      <c r="AS12" s="535"/>
    </row>
    <row r="13" ht="155.25" customHeight="1">
      <c r="A13" s="298"/>
      <c r="B13" s="153"/>
      <c r="C13" s="617" t="s">
        <v>1116</v>
      </c>
      <c r="D13" s="263" t="s">
        <v>1117</v>
      </c>
      <c r="E13" s="263" t="s">
        <v>1118</v>
      </c>
      <c r="F13" s="263" t="s">
        <v>1119</v>
      </c>
      <c r="G13" s="153" t="s">
        <v>1120</v>
      </c>
      <c r="H13" s="153">
        <v>100.0</v>
      </c>
      <c r="I13" s="169">
        <v>100.0</v>
      </c>
      <c r="J13" s="297">
        <v>1.0</v>
      </c>
      <c r="K13" s="786">
        <f>888/9840*1000</f>
        <v>90.24390244</v>
      </c>
      <c r="L13" s="787">
        <f>683/9884*1000</f>
        <v>69.10157831</v>
      </c>
      <c r="M13" s="777">
        <v>64.97</v>
      </c>
      <c r="N13" s="777">
        <v>67.75</v>
      </c>
      <c r="O13" s="777">
        <v>75.87</v>
      </c>
      <c r="P13" s="777">
        <v>67.56</v>
      </c>
      <c r="Q13" s="784">
        <v>92.55</v>
      </c>
      <c r="R13" s="238">
        <v>96.06</v>
      </c>
      <c r="S13" s="238">
        <v>92.74</v>
      </c>
      <c r="T13" s="783">
        <v>95.93</v>
      </c>
      <c r="U13" s="780">
        <v>92.04</v>
      </c>
      <c r="V13" s="780">
        <v>89.1</v>
      </c>
      <c r="W13" s="781">
        <f>(AVERAGE(K13:V13))/I13</f>
        <v>0.8282629006</v>
      </c>
      <c r="X13" s="782"/>
      <c r="Y13" s="788"/>
      <c r="Z13" s="769"/>
      <c r="AA13" s="769"/>
      <c r="AB13" s="769"/>
      <c r="AC13" s="769"/>
      <c r="AD13" s="769"/>
      <c r="AE13" s="769"/>
      <c r="AF13" s="769"/>
      <c r="AG13" s="769"/>
      <c r="AH13" s="769"/>
      <c r="AI13" s="769"/>
      <c r="AJ13" s="769"/>
      <c r="AK13" s="769"/>
      <c r="AL13" s="769"/>
      <c r="AM13" s="769"/>
      <c r="AN13" s="535"/>
      <c r="AO13" s="535"/>
      <c r="AP13" s="535"/>
      <c r="AQ13" s="535"/>
      <c r="AR13" s="535"/>
      <c r="AS13" s="535"/>
    </row>
    <row r="14" ht="69.0" customHeight="1">
      <c r="A14" s="298"/>
      <c r="B14" s="153"/>
      <c r="C14" s="617" t="s">
        <v>1121</v>
      </c>
      <c r="D14" s="409" t="s">
        <v>1122</v>
      </c>
      <c r="E14" s="263" t="s">
        <v>1123</v>
      </c>
      <c r="F14" s="263" t="s">
        <v>1124</v>
      </c>
      <c r="G14" s="153" t="s">
        <v>1125</v>
      </c>
      <c r="H14" s="153">
        <v>0.0</v>
      </c>
      <c r="I14" s="169">
        <f>H14*J14</f>
        <v>0</v>
      </c>
      <c r="J14" s="297">
        <v>1.0</v>
      </c>
      <c r="K14" s="789">
        <v>0.0</v>
      </c>
      <c r="L14" s="789">
        <v>0.0</v>
      </c>
      <c r="M14" s="789">
        <v>0.0</v>
      </c>
      <c r="N14" s="790">
        <v>0.73</v>
      </c>
      <c r="O14" s="789">
        <v>0.0</v>
      </c>
      <c r="P14" s="789">
        <v>0.0</v>
      </c>
      <c r="Q14" s="789">
        <v>0.0</v>
      </c>
      <c r="R14" s="789">
        <v>0.0</v>
      </c>
      <c r="S14" s="789">
        <v>0.0</v>
      </c>
      <c r="T14" s="789">
        <v>0.0</v>
      </c>
      <c r="U14" s="789" t="s">
        <v>1126</v>
      </c>
      <c r="V14" s="789">
        <v>0.0</v>
      </c>
      <c r="W14" s="781">
        <v>1.0</v>
      </c>
      <c r="X14" s="782"/>
      <c r="Y14" s="459"/>
      <c r="Z14" s="769"/>
      <c r="AA14" s="769"/>
      <c r="AB14" s="769"/>
      <c r="AC14" s="769"/>
      <c r="AD14" s="769"/>
      <c r="AE14" s="769"/>
      <c r="AF14" s="769"/>
      <c r="AG14" s="769"/>
      <c r="AH14" s="769"/>
      <c r="AI14" s="769"/>
      <c r="AJ14" s="769"/>
      <c r="AK14" s="769"/>
      <c r="AL14" s="769"/>
      <c r="AM14" s="769"/>
      <c r="AN14" s="535"/>
      <c r="AO14" s="535"/>
      <c r="AP14" s="535"/>
      <c r="AQ14" s="535"/>
      <c r="AR14" s="535"/>
      <c r="AS14" s="535"/>
    </row>
    <row r="15" ht="80.25" customHeight="1">
      <c r="A15" s="298"/>
      <c r="B15" s="153"/>
      <c r="C15" s="617" t="s">
        <v>1127</v>
      </c>
      <c r="D15" s="409" t="s">
        <v>1128</v>
      </c>
      <c r="E15" s="263" t="s">
        <v>1129</v>
      </c>
      <c r="F15" s="263" t="s">
        <v>1130</v>
      </c>
      <c r="G15" s="153" t="s">
        <v>1120</v>
      </c>
      <c r="H15" s="153">
        <v>5.0</v>
      </c>
      <c r="I15" s="169">
        <v>5.0</v>
      </c>
      <c r="J15" s="297">
        <v>1.0</v>
      </c>
      <c r="K15" s="786">
        <v>1.59</v>
      </c>
      <c r="L15" s="786">
        <v>0.6</v>
      </c>
      <c r="M15" s="786">
        <v>0.42</v>
      </c>
      <c r="N15" s="786">
        <v>0.35</v>
      </c>
      <c r="O15" s="786">
        <v>0.6</v>
      </c>
      <c r="P15" s="786">
        <v>0.26</v>
      </c>
      <c r="Q15" s="786">
        <v>0.39</v>
      </c>
      <c r="R15" s="786">
        <v>0.75</v>
      </c>
      <c r="S15" s="786">
        <v>0.48</v>
      </c>
      <c r="T15" s="786">
        <v>0.5</v>
      </c>
      <c r="U15" s="786">
        <v>0.37</v>
      </c>
      <c r="V15" s="786">
        <v>0.48</v>
      </c>
      <c r="W15" s="781">
        <f>(AVERAGE(K15:V15))/I15</f>
        <v>0.1131666667</v>
      </c>
      <c r="X15" s="782"/>
      <c r="Y15" s="459"/>
      <c r="Z15" s="769"/>
      <c r="AA15" s="769"/>
      <c r="AB15" s="769"/>
      <c r="AC15" s="769"/>
      <c r="AD15" s="769"/>
      <c r="AE15" s="769"/>
      <c r="AF15" s="769"/>
      <c r="AG15" s="769"/>
      <c r="AH15" s="769"/>
      <c r="AI15" s="769"/>
      <c r="AJ15" s="769"/>
      <c r="AK15" s="769"/>
      <c r="AL15" s="769"/>
      <c r="AM15" s="769"/>
      <c r="AN15" s="535"/>
      <c r="AO15" s="535"/>
      <c r="AP15" s="535"/>
      <c r="AQ15" s="535"/>
      <c r="AR15" s="535"/>
      <c r="AS15" s="535"/>
    </row>
    <row r="16" ht="11.25" customHeight="1">
      <c r="A16" s="390">
        <v>2.0</v>
      </c>
      <c r="B16" s="791" t="s">
        <v>1131</v>
      </c>
      <c r="C16" s="792"/>
      <c r="D16" s="793"/>
      <c r="E16" s="793"/>
      <c r="F16" s="793"/>
      <c r="G16" s="794"/>
      <c r="H16" s="794"/>
      <c r="I16" s="794"/>
      <c r="J16" s="794"/>
      <c r="K16" s="795"/>
      <c r="L16" s="795"/>
      <c r="M16" s="795"/>
      <c r="N16" s="795"/>
      <c r="O16" s="795"/>
      <c r="P16" s="795"/>
      <c r="Q16" s="795"/>
      <c r="R16" s="795"/>
      <c r="S16" s="795"/>
      <c r="T16" s="795"/>
      <c r="U16" s="795"/>
      <c r="V16" s="795"/>
      <c r="W16" s="795"/>
      <c r="X16" s="796">
        <f>SUM(W17:W18)/2</f>
        <v>0.6345328283</v>
      </c>
      <c r="Y16" s="459"/>
      <c r="Z16" s="769"/>
      <c r="AA16" s="769"/>
      <c r="AB16" s="769"/>
      <c r="AC16" s="769"/>
      <c r="AD16" s="769"/>
      <c r="AE16" s="769"/>
      <c r="AF16" s="769"/>
      <c r="AG16" s="769"/>
      <c r="AH16" s="769"/>
      <c r="AI16" s="769"/>
      <c r="AJ16" s="769"/>
      <c r="AK16" s="769"/>
      <c r="AL16" s="769"/>
      <c r="AM16" s="769"/>
      <c r="AN16" s="793"/>
      <c r="AO16" s="793"/>
      <c r="AP16" s="793"/>
      <c r="AQ16" s="793"/>
      <c r="AR16" s="793"/>
      <c r="AS16" s="793"/>
    </row>
    <row r="17" ht="57.0" customHeight="1">
      <c r="A17" s="229"/>
      <c r="B17" s="229">
        <v>1.0</v>
      </c>
      <c r="C17" s="263" t="s">
        <v>1132</v>
      </c>
      <c r="D17" s="263" t="s">
        <v>1133</v>
      </c>
      <c r="E17" s="263" t="s">
        <v>1134</v>
      </c>
      <c r="F17" s="263" t="s">
        <v>1135</v>
      </c>
      <c r="G17" s="153" t="s">
        <v>1136</v>
      </c>
      <c r="H17" s="153">
        <v>60.0</v>
      </c>
      <c r="I17" s="169">
        <v>60.0</v>
      </c>
      <c r="J17" s="297">
        <v>1.0</v>
      </c>
      <c r="K17" s="776">
        <v>10.22</v>
      </c>
      <c r="L17" s="777">
        <v>18.97</v>
      </c>
      <c r="M17" s="777">
        <v>1.61</v>
      </c>
      <c r="N17" s="777">
        <v>11.67</v>
      </c>
      <c r="O17" s="777">
        <v>5.38</v>
      </c>
      <c r="P17" s="777">
        <v>12.78</v>
      </c>
      <c r="Q17" s="784">
        <v>33.33</v>
      </c>
      <c r="R17" s="238" t="s">
        <v>1137</v>
      </c>
      <c r="S17" s="238">
        <v>15.56</v>
      </c>
      <c r="T17" s="780">
        <v>11.83</v>
      </c>
      <c r="U17" s="783">
        <v>4.44</v>
      </c>
      <c r="V17" s="783">
        <v>27.96</v>
      </c>
      <c r="W17" s="781">
        <f t="shared" ref="W17:W18" si="3">(AVERAGE(K17:V17))/I17</f>
        <v>0.2329545455</v>
      </c>
      <c r="X17" s="797"/>
      <c r="Y17" s="798"/>
      <c r="Z17" s="535"/>
      <c r="AA17" s="535"/>
      <c r="AB17" s="535"/>
      <c r="AC17" s="535"/>
      <c r="AD17" s="535"/>
      <c r="AE17" s="535"/>
      <c r="AF17" s="535"/>
      <c r="AG17" s="535"/>
      <c r="AH17" s="535"/>
      <c r="AI17" s="535"/>
      <c r="AJ17" s="535"/>
      <c r="AK17" s="535"/>
      <c r="AL17" s="535"/>
      <c r="AM17" s="535"/>
      <c r="AN17" s="535"/>
      <c r="AO17" s="535"/>
      <c r="AP17" s="535"/>
      <c r="AQ17" s="535"/>
      <c r="AR17" s="535"/>
      <c r="AS17" s="535"/>
    </row>
    <row r="18" ht="22.5" customHeight="1">
      <c r="A18" s="229"/>
      <c r="B18" s="229">
        <v>2.0</v>
      </c>
      <c r="C18" s="263" t="s">
        <v>1138</v>
      </c>
      <c r="D18" s="263" t="s">
        <v>1139</v>
      </c>
      <c r="E18" s="229" t="s">
        <v>1140</v>
      </c>
      <c r="F18" s="229" t="s">
        <v>1141</v>
      </c>
      <c r="G18" s="153" t="s">
        <v>1142</v>
      </c>
      <c r="H18" s="153">
        <v>5.0</v>
      </c>
      <c r="I18" s="169">
        <v>3.0</v>
      </c>
      <c r="J18" s="297">
        <v>1.0</v>
      </c>
      <c r="K18" s="776">
        <v>2.7</v>
      </c>
      <c r="L18" s="777">
        <v>2.8</v>
      </c>
      <c r="M18" s="799">
        <v>3.0</v>
      </c>
      <c r="N18" s="777">
        <v>3.5</v>
      </c>
      <c r="O18" s="777">
        <v>3.3</v>
      </c>
      <c r="P18" s="777">
        <v>2.6</v>
      </c>
      <c r="Q18" s="784">
        <v>3.1</v>
      </c>
      <c r="R18" s="238">
        <v>2.8</v>
      </c>
      <c r="S18" s="238">
        <v>3.1</v>
      </c>
      <c r="T18" s="800">
        <v>3.1</v>
      </c>
      <c r="U18" s="800">
        <v>4.0</v>
      </c>
      <c r="V18" s="783">
        <v>3.3</v>
      </c>
      <c r="W18" s="781">
        <f t="shared" si="3"/>
        <v>1.036111111</v>
      </c>
      <c r="X18" s="797"/>
      <c r="Y18" s="798"/>
      <c r="Z18" s="535"/>
      <c r="AA18" s="535"/>
      <c r="AB18" s="535"/>
      <c r="AC18" s="535"/>
      <c r="AD18" s="535"/>
      <c r="AE18" s="535"/>
      <c r="AF18" s="535"/>
      <c r="AG18" s="535"/>
      <c r="AH18" s="535"/>
      <c r="AI18" s="535"/>
      <c r="AJ18" s="535"/>
      <c r="AK18" s="535"/>
      <c r="AL18" s="535"/>
      <c r="AM18" s="535"/>
      <c r="AN18" s="535"/>
      <c r="AO18" s="535"/>
      <c r="AP18" s="535"/>
      <c r="AQ18" s="535"/>
      <c r="AR18" s="535"/>
      <c r="AS18" s="535"/>
    </row>
    <row r="19" ht="24.0" customHeight="1">
      <c r="A19" s="801"/>
      <c r="B19" s="802"/>
      <c r="C19" s="704" t="s">
        <v>1143</v>
      </c>
      <c r="D19" s="9"/>
      <c r="E19" s="705"/>
      <c r="F19" s="706"/>
      <c r="G19" s="707"/>
      <c r="H19" s="707"/>
      <c r="I19" s="707"/>
      <c r="J19" s="707"/>
      <c r="K19" s="708"/>
      <c r="L19" s="708"/>
      <c r="M19" s="708"/>
      <c r="N19" s="708"/>
      <c r="O19" s="708"/>
      <c r="P19" s="708"/>
      <c r="Q19" s="708"/>
      <c r="R19" s="708"/>
      <c r="S19" s="708"/>
      <c r="T19" s="708"/>
      <c r="U19" s="708"/>
      <c r="V19" s="708"/>
      <c r="W19" s="708"/>
      <c r="X19" s="803">
        <f>SUM(X7:X18)</f>
        <v>1.363804279</v>
      </c>
      <c r="Y19" s="517"/>
      <c r="Z19" s="517"/>
      <c r="AA19" s="517"/>
      <c r="AB19" s="517"/>
      <c r="AC19" s="517"/>
      <c r="AD19" s="517"/>
      <c r="AE19" s="517"/>
      <c r="AF19" s="517"/>
      <c r="AG19" s="517"/>
      <c r="AH19" s="517"/>
      <c r="AI19" s="517"/>
      <c r="AJ19" s="517"/>
      <c r="AK19" s="517"/>
      <c r="AL19" s="517"/>
      <c r="AM19" s="517"/>
      <c r="AN19" s="517"/>
      <c r="AO19" s="517"/>
      <c r="AP19" s="517"/>
      <c r="AQ19" s="517"/>
      <c r="AR19" s="517"/>
      <c r="AS19" s="517"/>
    </row>
    <row r="20" ht="11.25" customHeight="1">
      <c r="A20" s="804"/>
      <c r="B20" s="805"/>
      <c r="C20" s="711" t="s">
        <v>1144</v>
      </c>
      <c r="D20" s="712"/>
      <c r="E20" s="713"/>
      <c r="F20" s="713"/>
      <c r="G20" s="714"/>
      <c r="H20" s="714"/>
      <c r="I20" s="714"/>
      <c r="J20" s="714"/>
      <c r="K20" s="715"/>
      <c r="L20" s="715"/>
      <c r="M20" s="715"/>
      <c r="N20" s="715"/>
      <c r="O20" s="715"/>
      <c r="P20" s="715"/>
      <c r="Q20" s="715"/>
      <c r="R20" s="715"/>
      <c r="S20" s="715"/>
      <c r="T20" s="715"/>
      <c r="U20" s="715"/>
      <c r="V20" s="715"/>
      <c r="W20" s="716"/>
      <c r="X20" s="806">
        <f>X19/2</f>
        <v>0.6819021395</v>
      </c>
      <c r="Y20" s="517"/>
      <c r="Z20" s="517"/>
      <c r="AA20" s="517"/>
      <c r="AB20" s="517"/>
      <c r="AC20" s="517"/>
      <c r="AD20" s="517"/>
      <c r="AE20" s="517"/>
      <c r="AF20" s="517"/>
      <c r="AG20" s="517"/>
      <c r="AH20" s="517"/>
      <c r="AI20" s="517"/>
      <c r="AJ20" s="517"/>
      <c r="AK20" s="517"/>
      <c r="AL20" s="517"/>
      <c r="AM20" s="517"/>
      <c r="AN20" s="517"/>
      <c r="AO20" s="517"/>
      <c r="AP20" s="517"/>
      <c r="AQ20" s="517"/>
      <c r="AR20" s="517"/>
      <c r="AS20" s="517"/>
    </row>
    <row r="21" ht="12.0" customHeight="1">
      <c r="A21" s="308"/>
      <c r="B21" s="259">
        <v>1.0</v>
      </c>
      <c r="C21" s="496" t="s">
        <v>754</v>
      </c>
      <c r="D21" s="497"/>
      <c r="E21" s="497"/>
      <c r="F21" s="497"/>
      <c r="G21" s="498"/>
      <c r="H21" s="498"/>
      <c r="I21" s="498"/>
      <c r="J21" s="498"/>
      <c r="K21" s="807"/>
      <c r="L21" s="807"/>
      <c r="M21" s="807"/>
      <c r="N21" s="807"/>
      <c r="O21" s="807"/>
      <c r="P21" s="807"/>
      <c r="Q21" s="807"/>
      <c r="R21" s="807"/>
      <c r="S21" s="807"/>
      <c r="T21" s="807"/>
      <c r="U21" s="807"/>
      <c r="V21" s="807"/>
      <c r="W21" s="499"/>
      <c r="X21" s="500"/>
      <c r="Y21" s="517"/>
      <c r="Z21" s="517"/>
      <c r="AA21" s="517"/>
      <c r="AB21" s="517"/>
      <c r="AC21" s="517"/>
      <c r="AD21" s="517"/>
      <c r="AE21" s="517"/>
      <c r="AF21" s="517"/>
      <c r="AG21" s="517"/>
      <c r="AH21" s="517"/>
      <c r="AI21" s="517"/>
      <c r="AJ21" s="517"/>
      <c r="AK21" s="517"/>
      <c r="AL21" s="517"/>
      <c r="AM21" s="517"/>
      <c r="AN21" s="517"/>
      <c r="AO21" s="517"/>
      <c r="AP21" s="517"/>
      <c r="AQ21" s="517"/>
      <c r="AR21" s="517"/>
      <c r="AS21" s="517"/>
    </row>
    <row r="22" ht="12.0" customHeight="1">
      <c r="A22" s="308"/>
      <c r="B22" s="259">
        <v>2.0</v>
      </c>
      <c r="C22" s="502" t="s">
        <v>755</v>
      </c>
      <c r="D22" s="503"/>
      <c r="E22" s="503"/>
      <c r="F22" s="503"/>
      <c r="G22" s="504"/>
      <c r="H22" s="504"/>
      <c r="I22" s="504"/>
      <c r="J22" s="504"/>
      <c r="K22" s="808"/>
      <c r="L22" s="808"/>
      <c r="M22" s="808"/>
      <c r="N22" s="808"/>
      <c r="O22" s="808"/>
      <c r="P22" s="808"/>
      <c r="Q22" s="808"/>
      <c r="R22" s="808"/>
      <c r="S22" s="808"/>
      <c r="T22" s="808"/>
      <c r="U22" s="808"/>
      <c r="V22" s="808"/>
      <c r="W22" s="505"/>
      <c r="X22" s="506"/>
      <c r="Y22" s="517"/>
      <c r="Z22" s="517"/>
      <c r="AA22" s="517"/>
      <c r="AB22" s="517"/>
      <c r="AC22" s="517"/>
      <c r="AD22" s="517"/>
      <c r="AE22" s="517"/>
      <c r="AF22" s="517"/>
      <c r="AG22" s="517"/>
      <c r="AH22" s="517"/>
      <c r="AI22" s="517"/>
      <c r="AJ22" s="517"/>
      <c r="AK22" s="517"/>
      <c r="AL22" s="517"/>
      <c r="AM22" s="517"/>
      <c r="AN22" s="517"/>
      <c r="AO22" s="517"/>
      <c r="AP22" s="517"/>
      <c r="AQ22" s="517"/>
      <c r="AR22" s="517"/>
      <c r="AS22" s="517"/>
    </row>
    <row r="23" ht="12.0" customHeight="1">
      <c r="A23" s="308"/>
      <c r="B23" s="508">
        <v>3.0</v>
      </c>
      <c r="C23" s="509" t="s">
        <v>756</v>
      </c>
      <c r="D23" s="510"/>
      <c r="E23" s="511"/>
      <c r="F23" s="511"/>
      <c r="G23" s="511"/>
      <c r="H23" s="511"/>
      <c r="I23" s="512"/>
      <c r="J23" s="513"/>
      <c r="K23" s="809"/>
      <c r="L23" s="809"/>
      <c r="M23" s="809"/>
      <c r="N23" s="809"/>
      <c r="O23" s="809"/>
      <c r="P23" s="809"/>
      <c r="Q23" s="809"/>
      <c r="R23" s="809"/>
      <c r="S23" s="809"/>
      <c r="T23" s="809"/>
      <c r="U23" s="809"/>
      <c r="V23" s="809"/>
      <c r="W23" s="514"/>
      <c r="X23" s="515"/>
      <c r="Y23" s="517"/>
      <c r="Z23" s="517"/>
      <c r="AA23" s="517"/>
      <c r="AB23" s="517"/>
      <c r="AC23" s="517"/>
      <c r="AD23" s="517"/>
      <c r="AE23" s="517"/>
      <c r="AF23" s="517"/>
      <c r="AG23" s="517"/>
      <c r="AH23" s="517"/>
      <c r="AI23" s="517"/>
      <c r="AJ23" s="517"/>
      <c r="AK23" s="517"/>
      <c r="AL23" s="517"/>
      <c r="AM23" s="517"/>
      <c r="AN23" s="517"/>
      <c r="AO23" s="517"/>
      <c r="AP23" s="517"/>
      <c r="AQ23" s="517"/>
      <c r="AR23" s="517"/>
      <c r="AS23" s="517"/>
    </row>
    <row r="24" ht="11.25" customHeight="1">
      <c r="A24" s="503"/>
      <c r="B24" s="518"/>
      <c r="C24" s="519"/>
      <c r="D24" s="503"/>
      <c r="E24" s="503"/>
      <c r="F24" s="503"/>
      <c r="G24" s="504"/>
      <c r="H24" s="504"/>
      <c r="I24" s="504"/>
      <c r="J24" s="504"/>
      <c r="K24" s="808"/>
      <c r="L24" s="808"/>
      <c r="M24" s="808"/>
      <c r="N24" s="808"/>
      <c r="O24" s="808"/>
      <c r="P24" s="808"/>
      <c r="Q24" s="808"/>
      <c r="R24" s="808"/>
      <c r="S24" s="808"/>
      <c r="T24" s="808"/>
      <c r="U24" s="808"/>
      <c r="V24" s="808"/>
      <c r="W24" s="504"/>
      <c r="X24" s="495"/>
      <c r="Y24" s="517"/>
      <c r="Z24" s="517"/>
      <c r="AA24" s="517"/>
      <c r="AB24" s="517"/>
      <c r="AC24" s="517"/>
      <c r="AD24" s="517"/>
      <c r="AE24" s="517"/>
      <c r="AF24" s="517"/>
      <c r="AG24" s="517"/>
      <c r="AH24" s="517"/>
      <c r="AI24" s="517"/>
      <c r="AJ24" s="517"/>
      <c r="AK24" s="517"/>
      <c r="AL24" s="517"/>
      <c r="AM24" s="517"/>
      <c r="AN24" s="517"/>
      <c r="AO24" s="517"/>
      <c r="AP24" s="517"/>
      <c r="AQ24" s="517"/>
      <c r="AR24" s="517"/>
      <c r="AS24" s="517"/>
    </row>
    <row r="25" ht="11.25" customHeight="1">
      <c r="A25" s="503"/>
      <c r="B25" s="518"/>
      <c r="C25" s="519"/>
      <c r="D25" s="503"/>
      <c r="E25" s="503"/>
      <c r="F25" s="503"/>
      <c r="G25" s="504"/>
      <c r="H25" s="504"/>
      <c r="I25" s="504"/>
      <c r="J25" s="504"/>
      <c r="K25" s="776"/>
      <c r="L25" s="777"/>
      <c r="M25" s="777"/>
      <c r="N25" s="777"/>
      <c r="O25" s="777"/>
      <c r="P25" s="777"/>
      <c r="Q25" s="784"/>
      <c r="R25" s="810"/>
      <c r="S25" s="808"/>
      <c r="T25" s="808"/>
      <c r="U25" s="808"/>
      <c r="V25" s="808"/>
      <c r="W25" s="504"/>
      <c r="X25" s="495"/>
      <c r="Y25" s="517"/>
      <c r="Z25" s="517"/>
      <c r="AA25" s="517"/>
      <c r="AB25" s="517"/>
      <c r="AC25" s="517"/>
      <c r="AD25" s="517"/>
      <c r="AE25" s="517"/>
      <c r="AF25" s="517"/>
      <c r="AG25" s="517"/>
      <c r="AH25" s="517"/>
      <c r="AI25" s="517"/>
      <c r="AJ25" s="517"/>
      <c r="AK25" s="517"/>
      <c r="AL25" s="517"/>
      <c r="AM25" s="517"/>
      <c r="AN25" s="517"/>
      <c r="AO25" s="517"/>
      <c r="AP25" s="517"/>
      <c r="AQ25" s="517"/>
      <c r="AR25" s="517"/>
      <c r="AS25" s="517"/>
    </row>
    <row r="26" ht="11.25" customHeight="1">
      <c r="A26" s="503"/>
      <c r="B26" s="518"/>
      <c r="C26" s="519"/>
      <c r="D26" s="503"/>
      <c r="E26" s="503"/>
      <c r="F26" s="503"/>
      <c r="G26" s="504"/>
      <c r="H26" s="504"/>
      <c r="I26" s="504"/>
      <c r="J26" s="504"/>
      <c r="K26" s="808"/>
      <c r="L26" s="808"/>
      <c r="M26" s="808"/>
      <c r="N26" s="808"/>
      <c r="O26" s="808"/>
      <c r="P26" s="808"/>
      <c r="Q26" s="808"/>
      <c r="R26" s="808"/>
      <c r="S26" s="808"/>
      <c r="T26" s="808"/>
      <c r="U26" s="808"/>
      <c r="V26" s="808"/>
      <c r="W26" s="504"/>
      <c r="X26" s="495"/>
      <c r="Y26" s="517"/>
      <c r="Z26" s="517"/>
      <c r="AA26" s="517"/>
      <c r="AB26" s="517"/>
      <c r="AC26" s="517"/>
      <c r="AD26" s="517"/>
      <c r="AE26" s="517"/>
      <c r="AF26" s="517"/>
      <c r="AG26" s="517"/>
      <c r="AH26" s="517"/>
      <c r="AI26" s="517"/>
      <c r="AJ26" s="517"/>
      <c r="AK26" s="517"/>
      <c r="AL26" s="517"/>
      <c r="AM26" s="517"/>
      <c r="AN26" s="517"/>
      <c r="AO26" s="517"/>
      <c r="AP26" s="517"/>
      <c r="AQ26" s="517"/>
      <c r="AR26" s="517"/>
      <c r="AS26" s="517"/>
    </row>
    <row r="27" ht="11.25" customHeight="1">
      <c r="A27" s="503"/>
      <c r="B27" s="518"/>
      <c r="C27" s="519"/>
      <c r="D27" s="503"/>
      <c r="E27" s="503"/>
      <c r="F27" s="503"/>
      <c r="G27" s="504"/>
      <c r="H27" s="504"/>
      <c r="I27" s="504"/>
      <c r="J27" s="504"/>
      <c r="K27" s="808"/>
      <c r="L27" s="808"/>
      <c r="M27" s="808"/>
      <c r="N27" s="808"/>
      <c r="O27" s="808"/>
      <c r="P27" s="808"/>
      <c r="Q27" s="808"/>
      <c r="R27" s="808"/>
      <c r="S27" s="808"/>
      <c r="T27" s="808"/>
      <c r="U27" s="808"/>
      <c r="V27" s="808"/>
      <c r="W27" s="504"/>
      <c r="X27" s="495"/>
      <c r="Y27" s="517"/>
      <c r="Z27" s="517"/>
      <c r="AA27" s="517"/>
      <c r="AB27" s="517"/>
      <c r="AC27" s="517"/>
      <c r="AD27" s="517"/>
      <c r="AE27" s="517"/>
      <c r="AF27" s="517"/>
      <c r="AG27" s="517"/>
      <c r="AH27" s="517"/>
      <c r="AI27" s="517"/>
      <c r="AJ27" s="517"/>
      <c r="AK27" s="517"/>
      <c r="AL27" s="517"/>
      <c r="AM27" s="517"/>
      <c r="AN27" s="517"/>
      <c r="AO27" s="517"/>
      <c r="AP27" s="517"/>
      <c r="AQ27" s="517"/>
      <c r="AR27" s="517"/>
      <c r="AS27" s="517"/>
    </row>
    <row r="28" ht="11.25" customHeight="1">
      <c r="A28" s="503"/>
      <c r="B28" s="518"/>
      <c r="C28" s="519"/>
      <c r="D28" s="503"/>
      <c r="E28" s="503"/>
      <c r="F28" s="503"/>
      <c r="G28" s="504"/>
      <c r="H28" s="504"/>
      <c r="I28" s="504"/>
      <c r="J28" s="504"/>
      <c r="K28" s="808"/>
      <c r="L28" s="808"/>
      <c r="M28" s="808"/>
      <c r="N28" s="808"/>
      <c r="O28" s="808"/>
      <c r="P28" s="808"/>
      <c r="Q28" s="808"/>
      <c r="R28" s="808"/>
      <c r="S28" s="808"/>
      <c r="T28" s="808"/>
      <c r="U28" s="808"/>
      <c r="V28" s="808"/>
      <c r="W28" s="504"/>
      <c r="X28" s="495"/>
      <c r="Y28" s="517"/>
      <c r="Z28" s="517"/>
      <c r="AA28" s="517"/>
      <c r="AB28" s="517"/>
      <c r="AC28" s="517"/>
      <c r="AD28" s="517"/>
      <c r="AE28" s="517"/>
      <c r="AF28" s="517"/>
      <c r="AG28" s="517"/>
      <c r="AH28" s="517"/>
      <c r="AI28" s="517"/>
      <c r="AJ28" s="517"/>
      <c r="AK28" s="517"/>
      <c r="AL28" s="517"/>
      <c r="AM28" s="517"/>
      <c r="AN28" s="517"/>
      <c r="AO28" s="517"/>
      <c r="AP28" s="517"/>
      <c r="AQ28" s="517"/>
      <c r="AR28" s="517"/>
      <c r="AS28" s="517"/>
    </row>
    <row r="29" ht="11.25" customHeight="1">
      <c r="A29" s="503"/>
      <c r="B29" s="518"/>
      <c r="C29" s="519"/>
      <c r="D29" s="503"/>
      <c r="E29" s="503"/>
      <c r="F29" s="503"/>
      <c r="G29" s="504"/>
      <c r="H29" s="504"/>
      <c r="I29" s="504"/>
      <c r="J29" s="504"/>
      <c r="K29" s="808"/>
      <c r="L29" s="808"/>
      <c r="M29" s="808"/>
      <c r="N29" s="808"/>
      <c r="O29" s="808"/>
      <c r="P29" s="808"/>
      <c r="Q29" s="808"/>
      <c r="R29" s="808"/>
      <c r="S29" s="808"/>
      <c r="T29" s="808"/>
      <c r="U29" s="808"/>
      <c r="V29" s="808"/>
      <c r="W29" s="504"/>
      <c r="X29" s="495"/>
      <c r="Y29" s="517"/>
      <c r="Z29" s="517"/>
      <c r="AA29" s="517"/>
      <c r="AB29" s="517"/>
      <c r="AC29" s="517"/>
      <c r="AD29" s="517"/>
      <c r="AE29" s="517"/>
      <c r="AF29" s="517"/>
      <c r="AG29" s="517"/>
      <c r="AH29" s="517"/>
      <c r="AI29" s="517"/>
      <c r="AJ29" s="517"/>
      <c r="AK29" s="517"/>
      <c r="AL29" s="517"/>
      <c r="AM29" s="517"/>
      <c r="AN29" s="517"/>
      <c r="AO29" s="517"/>
      <c r="AP29" s="517"/>
      <c r="AQ29" s="517"/>
      <c r="AR29" s="517"/>
      <c r="AS29" s="517"/>
    </row>
    <row r="30" ht="11.25" customHeight="1">
      <c r="A30" s="503"/>
      <c r="B30" s="518"/>
      <c r="C30" s="519"/>
      <c r="D30" s="503"/>
      <c r="E30" s="503"/>
      <c r="F30" s="503"/>
      <c r="G30" s="504"/>
      <c r="H30" s="504"/>
      <c r="I30" s="504"/>
      <c r="J30" s="504"/>
      <c r="K30" s="808"/>
      <c r="L30" s="808"/>
      <c r="M30" s="808"/>
      <c r="N30" s="808"/>
      <c r="O30" s="808"/>
      <c r="P30" s="808"/>
      <c r="Q30" s="808"/>
      <c r="R30" s="808"/>
      <c r="S30" s="808"/>
      <c r="T30" s="808"/>
      <c r="U30" s="808"/>
      <c r="V30" s="808"/>
      <c r="W30" s="504"/>
      <c r="X30" s="495"/>
      <c r="Y30" s="517"/>
      <c r="Z30" s="517"/>
      <c r="AA30" s="517"/>
      <c r="AB30" s="517"/>
      <c r="AC30" s="517"/>
      <c r="AD30" s="517"/>
      <c r="AE30" s="517"/>
      <c r="AF30" s="517"/>
      <c r="AG30" s="517"/>
      <c r="AH30" s="517"/>
      <c r="AI30" s="517"/>
      <c r="AJ30" s="517"/>
      <c r="AK30" s="517"/>
      <c r="AL30" s="517"/>
      <c r="AM30" s="517"/>
      <c r="AN30" s="517"/>
      <c r="AO30" s="517"/>
      <c r="AP30" s="517"/>
      <c r="AQ30" s="517"/>
      <c r="AR30" s="517"/>
      <c r="AS30" s="517"/>
    </row>
    <row r="31" ht="11.25" customHeight="1">
      <c r="A31" s="503"/>
      <c r="B31" s="518"/>
      <c r="C31" s="519"/>
      <c r="D31" s="503"/>
      <c r="E31" s="503"/>
      <c r="F31" s="503"/>
      <c r="G31" s="504"/>
      <c r="H31" s="504"/>
      <c r="I31" s="504"/>
      <c r="J31" s="504"/>
      <c r="K31" s="808"/>
      <c r="L31" s="808"/>
      <c r="M31" s="808"/>
      <c r="N31" s="808"/>
      <c r="O31" s="808"/>
      <c r="P31" s="808"/>
      <c r="Q31" s="808"/>
      <c r="R31" s="808"/>
      <c r="S31" s="808"/>
      <c r="T31" s="808"/>
      <c r="U31" s="808"/>
      <c r="V31" s="808"/>
      <c r="W31" s="504"/>
      <c r="X31" s="495"/>
      <c r="Y31" s="517"/>
      <c r="Z31" s="517"/>
      <c r="AA31" s="517"/>
      <c r="AB31" s="517"/>
      <c r="AC31" s="517"/>
      <c r="AD31" s="517"/>
      <c r="AE31" s="517"/>
      <c r="AF31" s="517"/>
      <c r="AG31" s="517"/>
      <c r="AH31" s="517"/>
      <c r="AI31" s="517"/>
      <c r="AJ31" s="517"/>
      <c r="AK31" s="517"/>
      <c r="AL31" s="517"/>
      <c r="AM31" s="517"/>
      <c r="AN31" s="517"/>
      <c r="AO31" s="517"/>
      <c r="AP31" s="517"/>
      <c r="AQ31" s="517"/>
      <c r="AR31" s="517"/>
      <c r="AS31" s="517"/>
    </row>
    <row r="32" ht="11.25" customHeight="1">
      <c r="A32" s="503"/>
      <c r="B32" s="518"/>
      <c r="C32" s="519"/>
      <c r="D32" s="503"/>
      <c r="E32" s="503"/>
      <c r="F32" s="503"/>
      <c r="G32" s="504"/>
      <c r="H32" s="504"/>
      <c r="I32" s="504"/>
      <c r="J32" s="504"/>
      <c r="K32" s="808"/>
      <c r="L32" s="808"/>
      <c r="M32" s="808"/>
      <c r="N32" s="808"/>
      <c r="O32" s="808"/>
      <c r="P32" s="808"/>
      <c r="Q32" s="808"/>
      <c r="R32" s="808"/>
      <c r="S32" s="808"/>
      <c r="T32" s="808"/>
      <c r="U32" s="808"/>
      <c r="V32" s="808"/>
      <c r="W32" s="504"/>
      <c r="X32" s="495"/>
      <c r="Y32" s="517"/>
      <c r="Z32" s="517"/>
      <c r="AA32" s="517"/>
      <c r="AB32" s="517"/>
      <c r="AC32" s="517"/>
      <c r="AD32" s="517"/>
      <c r="AE32" s="517"/>
      <c r="AF32" s="517"/>
      <c r="AG32" s="517"/>
      <c r="AH32" s="517"/>
      <c r="AI32" s="517"/>
      <c r="AJ32" s="517"/>
      <c r="AK32" s="517"/>
      <c r="AL32" s="517"/>
      <c r="AM32" s="517"/>
      <c r="AN32" s="517"/>
      <c r="AO32" s="517"/>
      <c r="AP32" s="517"/>
      <c r="AQ32" s="517"/>
      <c r="AR32" s="517"/>
      <c r="AS32" s="517"/>
    </row>
    <row r="33" ht="11.25" customHeight="1">
      <c r="A33" s="503"/>
      <c r="B33" s="518"/>
      <c r="C33" s="519"/>
      <c r="D33" s="503"/>
      <c r="E33" s="503"/>
      <c r="F33" s="503"/>
      <c r="G33" s="504"/>
      <c r="H33" s="504"/>
      <c r="I33" s="504"/>
      <c r="J33" s="504"/>
      <c r="K33" s="808"/>
      <c r="L33" s="808"/>
      <c r="M33" s="808"/>
      <c r="N33" s="808"/>
      <c r="O33" s="808"/>
      <c r="P33" s="808"/>
      <c r="Q33" s="808"/>
      <c r="R33" s="808"/>
      <c r="S33" s="808"/>
      <c r="T33" s="808"/>
      <c r="U33" s="808"/>
      <c r="V33" s="808"/>
      <c r="W33" s="504"/>
      <c r="X33" s="495"/>
      <c r="Y33" s="517"/>
      <c r="Z33" s="517"/>
      <c r="AA33" s="517"/>
      <c r="AB33" s="517"/>
      <c r="AC33" s="517"/>
      <c r="AD33" s="517"/>
      <c r="AE33" s="517"/>
      <c r="AF33" s="517"/>
      <c r="AG33" s="517"/>
      <c r="AH33" s="517"/>
      <c r="AI33" s="517"/>
      <c r="AJ33" s="517"/>
      <c r="AK33" s="517"/>
      <c r="AL33" s="517"/>
      <c r="AM33" s="517"/>
      <c r="AN33" s="517"/>
      <c r="AO33" s="517"/>
      <c r="AP33" s="517"/>
      <c r="AQ33" s="517"/>
      <c r="AR33" s="517"/>
      <c r="AS33" s="517"/>
    </row>
    <row r="34" ht="11.25" customHeight="1">
      <c r="A34" s="503"/>
      <c r="B34" s="518"/>
      <c r="C34" s="519"/>
      <c r="D34" s="503"/>
      <c r="E34" s="503"/>
      <c r="F34" s="503"/>
      <c r="G34" s="504"/>
      <c r="H34" s="504"/>
      <c r="I34" s="504"/>
      <c r="J34" s="504"/>
      <c r="K34" s="808"/>
      <c r="L34" s="808"/>
      <c r="M34" s="808"/>
      <c r="N34" s="808"/>
      <c r="O34" s="808"/>
      <c r="P34" s="808"/>
      <c r="Q34" s="808"/>
      <c r="R34" s="808"/>
      <c r="S34" s="808"/>
      <c r="T34" s="808"/>
      <c r="U34" s="808"/>
      <c r="V34" s="808"/>
      <c r="W34" s="504"/>
      <c r="X34" s="495"/>
      <c r="Y34" s="517"/>
      <c r="Z34" s="517"/>
      <c r="AA34" s="517"/>
      <c r="AB34" s="517"/>
      <c r="AC34" s="517"/>
      <c r="AD34" s="517"/>
      <c r="AE34" s="517"/>
      <c r="AF34" s="517"/>
      <c r="AG34" s="517"/>
      <c r="AH34" s="517"/>
      <c r="AI34" s="517"/>
      <c r="AJ34" s="517"/>
      <c r="AK34" s="517"/>
      <c r="AL34" s="517"/>
      <c r="AM34" s="517"/>
      <c r="AN34" s="517"/>
      <c r="AO34" s="517"/>
      <c r="AP34" s="517"/>
      <c r="AQ34" s="517"/>
      <c r="AR34" s="517"/>
      <c r="AS34" s="517"/>
    </row>
    <row r="35" ht="11.25" customHeight="1">
      <c r="A35" s="503"/>
      <c r="B35" s="518"/>
      <c r="C35" s="519"/>
      <c r="D35" s="503"/>
      <c r="E35" s="503"/>
      <c r="F35" s="503"/>
      <c r="G35" s="504"/>
      <c r="H35" s="504"/>
      <c r="I35" s="504"/>
      <c r="J35" s="504"/>
      <c r="K35" s="808"/>
      <c r="L35" s="808"/>
      <c r="M35" s="808"/>
      <c r="N35" s="808"/>
      <c r="O35" s="808"/>
      <c r="P35" s="808"/>
      <c r="Q35" s="808"/>
      <c r="R35" s="808"/>
      <c r="S35" s="808"/>
      <c r="T35" s="808"/>
      <c r="U35" s="808"/>
      <c r="V35" s="808"/>
      <c r="W35" s="504"/>
      <c r="X35" s="495"/>
      <c r="Y35" s="517"/>
      <c r="Z35" s="517"/>
      <c r="AA35" s="517"/>
      <c r="AB35" s="517"/>
      <c r="AC35" s="517"/>
      <c r="AD35" s="517"/>
      <c r="AE35" s="517"/>
      <c r="AF35" s="517"/>
      <c r="AG35" s="517"/>
      <c r="AH35" s="517"/>
      <c r="AI35" s="517"/>
      <c r="AJ35" s="517"/>
      <c r="AK35" s="517"/>
      <c r="AL35" s="517"/>
      <c r="AM35" s="517"/>
      <c r="AN35" s="517"/>
      <c r="AO35" s="517"/>
      <c r="AP35" s="517"/>
      <c r="AQ35" s="517"/>
      <c r="AR35" s="517"/>
      <c r="AS35" s="517"/>
    </row>
    <row r="36" ht="11.25" customHeight="1">
      <c r="A36" s="503"/>
      <c r="B36" s="518"/>
      <c r="C36" s="519"/>
      <c r="D36" s="503"/>
      <c r="E36" s="503"/>
      <c r="F36" s="503"/>
      <c r="G36" s="504"/>
      <c r="H36" s="504"/>
      <c r="I36" s="504"/>
      <c r="J36" s="504"/>
      <c r="K36" s="808"/>
      <c r="L36" s="808"/>
      <c r="M36" s="808"/>
      <c r="N36" s="808"/>
      <c r="O36" s="808"/>
      <c r="P36" s="808"/>
      <c r="Q36" s="808"/>
      <c r="R36" s="808"/>
      <c r="S36" s="808"/>
      <c r="T36" s="808"/>
      <c r="U36" s="808"/>
      <c r="V36" s="808"/>
      <c r="W36" s="504"/>
      <c r="X36" s="495"/>
      <c r="Y36" s="517"/>
      <c r="Z36" s="517"/>
      <c r="AA36" s="517"/>
      <c r="AB36" s="517"/>
      <c r="AC36" s="517"/>
      <c r="AD36" s="517"/>
      <c r="AE36" s="517"/>
      <c r="AF36" s="517"/>
      <c r="AG36" s="517"/>
      <c r="AH36" s="517"/>
      <c r="AI36" s="517"/>
      <c r="AJ36" s="517"/>
      <c r="AK36" s="517"/>
      <c r="AL36" s="517"/>
      <c r="AM36" s="517"/>
      <c r="AN36" s="517"/>
      <c r="AO36" s="517"/>
      <c r="AP36" s="517"/>
      <c r="AQ36" s="517"/>
      <c r="AR36" s="517"/>
      <c r="AS36" s="517"/>
    </row>
    <row r="37" ht="11.25" customHeight="1">
      <c r="A37" s="503"/>
      <c r="B37" s="518"/>
      <c r="C37" s="519"/>
      <c r="D37" s="503"/>
      <c r="E37" s="503"/>
      <c r="F37" s="503"/>
      <c r="G37" s="504"/>
      <c r="H37" s="504"/>
      <c r="I37" s="504"/>
      <c r="J37" s="504"/>
      <c r="K37" s="808"/>
      <c r="L37" s="808"/>
      <c r="M37" s="808"/>
      <c r="N37" s="808"/>
      <c r="O37" s="808"/>
      <c r="P37" s="808"/>
      <c r="Q37" s="808"/>
      <c r="R37" s="808"/>
      <c r="S37" s="808"/>
      <c r="T37" s="808"/>
      <c r="U37" s="808"/>
      <c r="V37" s="808"/>
      <c r="W37" s="504"/>
      <c r="X37" s="495"/>
      <c r="Y37" s="517"/>
      <c r="Z37" s="517"/>
      <c r="AA37" s="517"/>
      <c r="AB37" s="517"/>
      <c r="AC37" s="517"/>
      <c r="AD37" s="517"/>
      <c r="AE37" s="517"/>
      <c r="AF37" s="517"/>
      <c r="AG37" s="517"/>
      <c r="AH37" s="517"/>
      <c r="AI37" s="517"/>
      <c r="AJ37" s="517"/>
      <c r="AK37" s="517"/>
      <c r="AL37" s="517"/>
      <c r="AM37" s="517"/>
      <c r="AN37" s="517"/>
      <c r="AO37" s="517"/>
      <c r="AP37" s="517"/>
      <c r="AQ37" s="517"/>
      <c r="AR37" s="517"/>
      <c r="AS37" s="517"/>
    </row>
    <row r="38" ht="11.25" customHeight="1">
      <c r="A38" s="503"/>
      <c r="B38" s="518"/>
      <c r="C38" s="519"/>
      <c r="D38" s="503"/>
      <c r="E38" s="503"/>
      <c r="F38" s="503"/>
      <c r="G38" s="504"/>
      <c r="H38" s="504"/>
      <c r="I38" s="504"/>
      <c r="J38" s="504"/>
      <c r="K38" s="808"/>
      <c r="L38" s="808"/>
      <c r="M38" s="808"/>
      <c r="N38" s="808"/>
      <c r="O38" s="808"/>
      <c r="P38" s="808"/>
      <c r="Q38" s="808"/>
      <c r="R38" s="808"/>
      <c r="S38" s="808"/>
      <c r="T38" s="808"/>
      <c r="U38" s="808"/>
      <c r="V38" s="808"/>
      <c r="W38" s="504"/>
      <c r="X38" s="495"/>
      <c r="Y38" s="517"/>
      <c r="Z38" s="517"/>
      <c r="AA38" s="517"/>
      <c r="AB38" s="517"/>
      <c r="AC38" s="517"/>
      <c r="AD38" s="517"/>
      <c r="AE38" s="517"/>
      <c r="AF38" s="517"/>
      <c r="AG38" s="517"/>
      <c r="AH38" s="517"/>
      <c r="AI38" s="517"/>
      <c r="AJ38" s="517"/>
      <c r="AK38" s="517"/>
      <c r="AL38" s="517"/>
      <c r="AM38" s="517"/>
      <c r="AN38" s="517"/>
      <c r="AO38" s="517"/>
      <c r="AP38" s="517"/>
      <c r="AQ38" s="517"/>
      <c r="AR38" s="517"/>
      <c r="AS38" s="517"/>
    </row>
    <row r="39" ht="11.25" customHeight="1">
      <c r="A39" s="503"/>
      <c r="B39" s="518"/>
      <c r="C39" s="519"/>
      <c r="D39" s="503"/>
      <c r="E39" s="503"/>
      <c r="F39" s="503"/>
      <c r="G39" s="504"/>
      <c r="H39" s="504"/>
      <c r="I39" s="504"/>
      <c r="J39" s="504"/>
      <c r="K39" s="808"/>
      <c r="L39" s="808"/>
      <c r="M39" s="808"/>
      <c r="N39" s="808"/>
      <c r="O39" s="808"/>
      <c r="P39" s="808"/>
      <c r="Q39" s="808"/>
      <c r="R39" s="808"/>
      <c r="S39" s="808"/>
      <c r="T39" s="808"/>
      <c r="U39" s="808"/>
      <c r="V39" s="808"/>
      <c r="W39" s="504"/>
      <c r="X39" s="495"/>
      <c r="Y39" s="517"/>
      <c r="Z39" s="517"/>
      <c r="AA39" s="517"/>
      <c r="AB39" s="517"/>
      <c r="AC39" s="517"/>
      <c r="AD39" s="517"/>
      <c r="AE39" s="517"/>
      <c r="AF39" s="517"/>
      <c r="AG39" s="517"/>
      <c r="AH39" s="517"/>
      <c r="AI39" s="517"/>
      <c r="AJ39" s="517"/>
      <c r="AK39" s="517"/>
      <c r="AL39" s="517"/>
      <c r="AM39" s="517"/>
      <c r="AN39" s="517"/>
      <c r="AO39" s="517"/>
      <c r="AP39" s="517"/>
      <c r="AQ39" s="517"/>
      <c r="AR39" s="517"/>
      <c r="AS39" s="517"/>
    </row>
    <row r="40" ht="11.25" customHeight="1">
      <c r="A40" s="503"/>
      <c r="B40" s="518"/>
      <c r="C40" s="519"/>
      <c r="D40" s="503"/>
      <c r="E40" s="503"/>
      <c r="F40" s="503"/>
      <c r="G40" s="504"/>
      <c r="H40" s="504"/>
      <c r="I40" s="504"/>
      <c r="J40" s="504"/>
      <c r="K40" s="808"/>
      <c r="L40" s="808"/>
      <c r="M40" s="808"/>
      <c r="N40" s="808"/>
      <c r="O40" s="808"/>
      <c r="P40" s="808"/>
      <c r="Q40" s="808"/>
      <c r="R40" s="808"/>
      <c r="S40" s="808"/>
      <c r="T40" s="808"/>
      <c r="U40" s="808"/>
      <c r="V40" s="808"/>
      <c r="W40" s="504"/>
      <c r="X40" s="495"/>
      <c r="Y40" s="517"/>
      <c r="Z40" s="517"/>
      <c r="AA40" s="517"/>
      <c r="AB40" s="517"/>
      <c r="AC40" s="517"/>
      <c r="AD40" s="517"/>
      <c r="AE40" s="517"/>
      <c r="AF40" s="517"/>
      <c r="AG40" s="517"/>
      <c r="AH40" s="517"/>
      <c r="AI40" s="517"/>
      <c r="AJ40" s="517"/>
      <c r="AK40" s="517"/>
      <c r="AL40" s="517"/>
      <c r="AM40" s="517"/>
      <c r="AN40" s="517"/>
      <c r="AO40" s="517"/>
      <c r="AP40" s="517"/>
      <c r="AQ40" s="517"/>
      <c r="AR40" s="517"/>
      <c r="AS40" s="517"/>
    </row>
    <row r="41" ht="11.25" customHeight="1">
      <c r="A41" s="503"/>
      <c r="B41" s="518"/>
      <c r="C41" s="519"/>
      <c r="D41" s="503"/>
      <c r="E41" s="503"/>
      <c r="F41" s="503"/>
      <c r="G41" s="504"/>
      <c r="H41" s="504"/>
      <c r="I41" s="504"/>
      <c r="J41" s="504"/>
      <c r="K41" s="808"/>
      <c r="L41" s="808"/>
      <c r="M41" s="808"/>
      <c r="N41" s="808"/>
      <c r="O41" s="808"/>
      <c r="P41" s="808"/>
      <c r="Q41" s="808"/>
      <c r="R41" s="808"/>
      <c r="S41" s="808"/>
      <c r="T41" s="808"/>
      <c r="U41" s="808"/>
      <c r="V41" s="808"/>
      <c r="W41" s="504"/>
      <c r="X41" s="495"/>
      <c r="Y41" s="517"/>
      <c r="Z41" s="517"/>
      <c r="AA41" s="517"/>
      <c r="AB41" s="517"/>
      <c r="AC41" s="517"/>
      <c r="AD41" s="517"/>
      <c r="AE41" s="517"/>
      <c r="AF41" s="517"/>
      <c r="AG41" s="517"/>
      <c r="AH41" s="517"/>
      <c r="AI41" s="517"/>
      <c r="AJ41" s="517"/>
      <c r="AK41" s="517"/>
      <c r="AL41" s="517"/>
      <c r="AM41" s="517"/>
      <c r="AN41" s="517"/>
      <c r="AO41" s="517"/>
      <c r="AP41" s="517"/>
      <c r="AQ41" s="517"/>
      <c r="AR41" s="517"/>
      <c r="AS41" s="517"/>
    </row>
    <row r="42" ht="11.25" customHeight="1">
      <c r="A42" s="503"/>
      <c r="B42" s="518"/>
      <c r="C42" s="519"/>
      <c r="D42" s="503"/>
      <c r="E42" s="503"/>
      <c r="F42" s="503"/>
      <c r="G42" s="504"/>
      <c r="H42" s="504"/>
      <c r="I42" s="504"/>
      <c r="J42" s="504"/>
      <c r="K42" s="808"/>
      <c r="L42" s="808"/>
      <c r="M42" s="808"/>
      <c r="N42" s="808"/>
      <c r="O42" s="808"/>
      <c r="P42" s="808"/>
      <c r="Q42" s="808"/>
      <c r="R42" s="808"/>
      <c r="S42" s="808"/>
      <c r="T42" s="808"/>
      <c r="U42" s="808"/>
      <c r="V42" s="808"/>
      <c r="W42" s="504"/>
      <c r="X42" s="495"/>
      <c r="Y42" s="517"/>
      <c r="Z42" s="517"/>
      <c r="AA42" s="517"/>
      <c r="AB42" s="517"/>
      <c r="AC42" s="517"/>
      <c r="AD42" s="517"/>
      <c r="AE42" s="517"/>
      <c r="AF42" s="517"/>
      <c r="AG42" s="517"/>
      <c r="AH42" s="517"/>
      <c r="AI42" s="517"/>
      <c r="AJ42" s="517"/>
      <c r="AK42" s="517"/>
      <c r="AL42" s="517"/>
      <c r="AM42" s="517"/>
      <c r="AN42" s="517"/>
      <c r="AO42" s="517"/>
      <c r="AP42" s="517"/>
      <c r="AQ42" s="517"/>
      <c r="AR42" s="517"/>
      <c r="AS42" s="517"/>
    </row>
    <row r="43" ht="11.25" customHeight="1">
      <c r="A43" s="503"/>
      <c r="B43" s="518"/>
      <c r="C43" s="519"/>
      <c r="D43" s="503"/>
      <c r="E43" s="503"/>
      <c r="F43" s="503"/>
      <c r="G43" s="504"/>
      <c r="H43" s="504"/>
      <c r="I43" s="504"/>
      <c r="J43" s="504"/>
      <c r="K43" s="808"/>
      <c r="L43" s="808"/>
      <c r="M43" s="808"/>
      <c r="N43" s="808"/>
      <c r="O43" s="808"/>
      <c r="P43" s="808"/>
      <c r="Q43" s="808"/>
      <c r="R43" s="808"/>
      <c r="S43" s="808"/>
      <c r="T43" s="808"/>
      <c r="U43" s="808"/>
      <c r="V43" s="808"/>
      <c r="W43" s="504"/>
      <c r="X43" s="495"/>
      <c r="Y43" s="517"/>
      <c r="Z43" s="517"/>
      <c r="AA43" s="517"/>
      <c r="AB43" s="517"/>
      <c r="AC43" s="517"/>
      <c r="AD43" s="517"/>
      <c r="AE43" s="517"/>
      <c r="AF43" s="517"/>
      <c r="AG43" s="517"/>
      <c r="AH43" s="517"/>
      <c r="AI43" s="517"/>
      <c r="AJ43" s="517"/>
      <c r="AK43" s="517"/>
      <c r="AL43" s="517"/>
      <c r="AM43" s="517"/>
      <c r="AN43" s="517"/>
      <c r="AO43" s="517"/>
      <c r="AP43" s="517"/>
      <c r="AQ43" s="517"/>
      <c r="AR43" s="517"/>
      <c r="AS43" s="517"/>
    </row>
    <row r="44" ht="11.25" customHeight="1">
      <c r="A44" s="503"/>
      <c r="B44" s="518"/>
      <c r="C44" s="519"/>
      <c r="D44" s="503"/>
      <c r="E44" s="503"/>
      <c r="F44" s="503"/>
      <c r="G44" s="504"/>
      <c r="H44" s="504"/>
      <c r="I44" s="504"/>
      <c r="J44" s="504"/>
      <c r="K44" s="808"/>
      <c r="L44" s="808"/>
      <c r="M44" s="808"/>
      <c r="N44" s="808"/>
      <c r="O44" s="808"/>
      <c r="P44" s="808"/>
      <c r="Q44" s="808"/>
      <c r="R44" s="808"/>
      <c r="S44" s="808"/>
      <c r="T44" s="808"/>
      <c r="U44" s="808"/>
      <c r="V44" s="808"/>
      <c r="W44" s="504"/>
      <c r="X44" s="495"/>
      <c r="Y44" s="517"/>
      <c r="Z44" s="517"/>
      <c r="AA44" s="517"/>
      <c r="AB44" s="517"/>
      <c r="AC44" s="517"/>
      <c r="AD44" s="517"/>
      <c r="AE44" s="517"/>
      <c r="AF44" s="517"/>
      <c r="AG44" s="517"/>
      <c r="AH44" s="517"/>
      <c r="AI44" s="517"/>
      <c r="AJ44" s="517"/>
      <c r="AK44" s="517"/>
      <c r="AL44" s="517"/>
      <c r="AM44" s="517"/>
      <c r="AN44" s="517"/>
      <c r="AO44" s="517"/>
      <c r="AP44" s="517"/>
      <c r="AQ44" s="517"/>
      <c r="AR44" s="517"/>
      <c r="AS44" s="517"/>
    </row>
    <row r="45" ht="11.25" customHeight="1">
      <c r="A45" s="503"/>
      <c r="B45" s="518"/>
      <c r="C45" s="519"/>
      <c r="D45" s="503"/>
      <c r="E45" s="503"/>
      <c r="F45" s="503"/>
      <c r="G45" s="504"/>
      <c r="H45" s="504"/>
      <c r="I45" s="504"/>
      <c r="J45" s="504"/>
      <c r="K45" s="808"/>
      <c r="L45" s="808"/>
      <c r="M45" s="808"/>
      <c r="N45" s="808"/>
      <c r="O45" s="808"/>
      <c r="P45" s="808"/>
      <c r="Q45" s="808"/>
      <c r="R45" s="808"/>
      <c r="S45" s="808"/>
      <c r="T45" s="808"/>
      <c r="U45" s="808"/>
      <c r="V45" s="808"/>
      <c r="W45" s="504"/>
      <c r="X45" s="495"/>
      <c r="Y45" s="517"/>
      <c r="Z45" s="517"/>
      <c r="AA45" s="517"/>
      <c r="AB45" s="517"/>
      <c r="AC45" s="517"/>
      <c r="AD45" s="517"/>
      <c r="AE45" s="517"/>
      <c r="AF45" s="517"/>
      <c r="AG45" s="517"/>
      <c r="AH45" s="517"/>
      <c r="AI45" s="517"/>
      <c r="AJ45" s="517"/>
      <c r="AK45" s="517"/>
      <c r="AL45" s="517"/>
      <c r="AM45" s="517"/>
      <c r="AN45" s="517"/>
      <c r="AO45" s="517"/>
      <c r="AP45" s="517"/>
      <c r="AQ45" s="517"/>
      <c r="AR45" s="517"/>
      <c r="AS45" s="517"/>
    </row>
    <row r="46" ht="11.25" customHeight="1">
      <c r="A46" s="503"/>
      <c r="B46" s="518"/>
      <c r="C46" s="519"/>
      <c r="D46" s="503"/>
      <c r="E46" s="503"/>
      <c r="F46" s="503"/>
      <c r="G46" s="504"/>
      <c r="H46" s="504"/>
      <c r="I46" s="504"/>
      <c r="J46" s="504"/>
      <c r="K46" s="808"/>
      <c r="L46" s="808"/>
      <c r="M46" s="808"/>
      <c r="N46" s="808"/>
      <c r="O46" s="808"/>
      <c r="P46" s="808"/>
      <c r="Q46" s="808"/>
      <c r="R46" s="808"/>
      <c r="S46" s="808"/>
      <c r="T46" s="808"/>
      <c r="U46" s="808"/>
      <c r="V46" s="808"/>
      <c r="W46" s="504"/>
      <c r="X46" s="495"/>
      <c r="Y46" s="517"/>
      <c r="Z46" s="517"/>
      <c r="AA46" s="517"/>
      <c r="AB46" s="517"/>
      <c r="AC46" s="517"/>
      <c r="AD46" s="517"/>
      <c r="AE46" s="517"/>
      <c r="AF46" s="517"/>
      <c r="AG46" s="517"/>
      <c r="AH46" s="517"/>
      <c r="AI46" s="517"/>
      <c r="AJ46" s="517"/>
      <c r="AK46" s="517"/>
      <c r="AL46" s="517"/>
      <c r="AM46" s="517"/>
      <c r="AN46" s="517"/>
      <c r="AO46" s="517"/>
      <c r="AP46" s="517"/>
      <c r="AQ46" s="517"/>
      <c r="AR46" s="517"/>
      <c r="AS46" s="517"/>
    </row>
    <row r="47" ht="11.25" customHeight="1">
      <c r="A47" s="503"/>
      <c r="B47" s="518"/>
      <c r="C47" s="519"/>
      <c r="D47" s="503"/>
      <c r="E47" s="503"/>
      <c r="F47" s="503"/>
      <c r="G47" s="504"/>
      <c r="H47" s="504"/>
      <c r="I47" s="504"/>
      <c r="J47" s="504"/>
      <c r="K47" s="808"/>
      <c r="L47" s="808"/>
      <c r="M47" s="808"/>
      <c r="N47" s="808"/>
      <c r="O47" s="808"/>
      <c r="P47" s="808"/>
      <c r="Q47" s="808"/>
      <c r="R47" s="808"/>
      <c r="S47" s="808"/>
      <c r="T47" s="808"/>
      <c r="U47" s="808"/>
      <c r="V47" s="808"/>
      <c r="W47" s="504"/>
      <c r="X47" s="495"/>
      <c r="Y47" s="517"/>
      <c r="Z47" s="517"/>
      <c r="AA47" s="517"/>
      <c r="AB47" s="517"/>
      <c r="AC47" s="517"/>
      <c r="AD47" s="517"/>
      <c r="AE47" s="517"/>
      <c r="AF47" s="517"/>
      <c r="AG47" s="517"/>
      <c r="AH47" s="517"/>
      <c r="AI47" s="517"/>
      <c r="AJ47" s="517"/>
      <c r="AK47" s="517"/>
      <c r="AL47" s="517"/>
      <c r="AM47" s="517"/>
      <c r="AN47" s="517"/>
      <c r="AO47" s="517"/>
      <c r="AP47" s="517"/>
      <c r="AQ47" s="517"/>
      <c r="AR47" s="517"/>
      <c r="AS47" s="517"/>
    </row>
    <row r="48" ht="11.25" customHeight="1">
      <c r="A48" s="503"/>
      <c r="B48" s="518"/>
      <c r="C48" s="519"/>
      <c r="D48" s="503"/>
      <c r="E48" s="503"/>
      <c r="F48" s="503"/>
      <c r="G48" s="504"/>
      <c r="H48" s="504"/>
      <c r="I48" s="504"/>
      <c r="J48" s="504"/>
      <c r="K48" s="808"/>
      <c r="L48" s="808"/>
      <c r="M48" s="808"/>
      <c r="N48" s="808"/>
      <c r="O48" s="808"/>
      <c r="P48" s="808"/>
      <c r="Q48" s="808"/>
      <c r="R48" s="808"/>
      <c r="S48" s="808"/>
      <c r="T48" s="808"/>
      <c r="U48" s="808"/>
      <c r="V48" s="808"/>
      <c r="W48" s="504"/>
      <c r="X48" s="495"/>
      <c r="Y48" s="517"/>
      <c r="Z48" s="517"/>
      <c r="AA48" s="517"/>
      <c r="AB48" s="517"/>
      <c r="AC48" s="517"/>
      <c r="AD48" s="517"/>
      <c r="AE48" s="517"/>
      <c r="AF48" s="517"/>
      <c r="AG48" s="517"/>
      <c r="AH48" s="517"/>
      <c r="AI48" s="517"/>
      <c r="AJ48" s="517"/>
      <c r="AK48" s="517"/>
      <c r="AL48" s="517"/>
      <c r="AM48" s="517"/>
      <c r="AN48" s="517"/>
      <c r="AO48" s="517"/>
      <c r="AP48" s="517"/>
      <c r="AQ48" s="517"/>
      <c r="AR48" s="517"/>
      <c r="AS48" s="517"/>
    </row>
    <row r="49" ht="11.25" customHeight="1">
      <c r="A49" s="503"/>
      <c r="B49" s="518"/>
      <c r="C49" s="519"/>
      <c r="D49" s="503"/>
      <c r="E49" s="503"/>
      <c r="F49" s="503"/>
      <c r="G49" s="504"/>
      <c r="H49" s="504"/>
      <c r="I49" s="504"/>
      <c r="J49" s="504"/>
      <c r="K49" s="808"/>
      <c r="L49" s="808"/>
      <c r="M49" s="808"/>
      <c r="N49" s="808"/>
      <c r="O49" s="808"/>
      <c r="P49" s="808"/>
      <c r="Q49" s="808"/>
      <c r="R49" s="808"/>
      <c r="S49" s="808"/>
      <c r="T49" s="808"/>
      <c r="U49" s="808"/>
      <c r="V49" s="808"/>
      <c r="W49" s="504"/>
      <c r="X49" s="495"/>
      <c r="Y49" s="517"/>
      <c r="Z49" s="517"/>
      <c r="AA49" s="517"/>
      <c r="AB49" s="517"/>
      <c r="AC49" s="517"/>
      <c r="AD49" s="517"/>
      <c r="AE49" s="517"/>
      <c r="AF49" s="517"/>
      <c r="AG49" s="517"/>
      <c r="AH49" s="517"/>
      <c r="AI49" s="517"/>
      <c r="AJ49" s="517"/>
      <c r="AK49" s="517"/>
      <c r="AL49" s="517"/>
      <c r="AM49" s="517"/>
      <c r="AN49" s="517"/>
      <c r="AO49" s="517"/>
      <c r="AP49" s="517"/>
      <c r="AQ49" s="517"/>
      <c r="AR49" s="517"/>
      <c r="AS49" s="517"/>
    </row>
    <row r="50" ht="11.25" customHeight="1">
      <c r="A50" s="503"/>
      <c r="B50" s="518"/>
      <c r="C50" s="519"/>
      <c r="D50" s="503"/>
      <c r="E50" s="503"/>
      <c r="F50" s="503"/>
      <c r="G50" s="504"/>
      <c r="H50" s="504"/>
      <c r="I50" s="504"/>
      <c r="J50" s="504"/>
      <c r="K50" s="808"/>
      <c r="L50" s="808"/>
      <c r="M50" s="808"/>
      <c r="N50" s="808"/>
      <c r="O50" s="808"/>
      <c r="P50" s="808"/>
      <c r="Q50" s="808"/>
      <c r="R50" s="808"/>
      <c r="S50" s="808"/>
      <c r="T50" s="808"/>
      <c r="U50" s="808"/>
      <c r="V50" s="808"/>
      <c r="W50" s="504"/>
      <c r="X50" s="495"/>
      <c r="Y50" s="517"/>
      <c r="Z50" s="517"/>
      <c r="AA50" s="517"/>
      <c r="AB50" s="517"/>
      <c r="AC50" s="517"/>
      <c r="AD50" s="517"/>
      <c r="AE50" s="517"/>
      <c r="AF50" s="517"/>
      <c r="AG50" s="517"/>
      <c r="AH50" s="517"/>
      <c r="AI50" s="517"/>
      <c r="AJ50" s="517"/>
      <c r="AK50" s="517"/>
      <c r="AL50" s="517"/>
      <c r="AM50" s="517"/>
      <c r="AN50" s="517"/>
      <c r="AO50" s="517"/>
      <c r="AP50" s="517"/>
      <c r="AQ50" s="517"/>
      <c r="AR50" s="517"/>
      <c r="AS50" s="517"/>
    </row>
    <row r="51" ht="11.25" customHeight="1">
      <c r="A51" s="503"/>
      <c r="B51" s="518"/>
      <c r="C51" s="519"/>
      <c r="D51" s="503"/>
      <c r="E51" s="503"/>
      <c r="F51" s="503"/>
      <c r="G51" s="504"/>
      <c r="H51" s="504"/>
      <c r="I51" s="504"/>
      <c r="J51" s="504"/>
      <c r="K51" s="808"/>
      <c r="L51" s="808"/>
      <c r="M51" s="808"/>
      <c r="N51" s="808"/>
      <c r="O51" s="808"/>
      <c r="P51" s="808"/>
      <c r="Q51" s="808"/>
      <c r="R51" s="808"/>
      <c r="S51" s="808"/>
      <c r="T51" s="808"/>
      <c r="U51" s="808"/>
      <c r="V51" s="808"/>
      <c r="W51" s="504"/>
      <c r="X51" s="495"/>
      <c r="Y51" s="517"/>
      <c r="Z51" s="517"/>
      <c r="AA51" s="517"/>
      <c r="AB51" s="517"/>
      <c r="AC51" s="517"/>
      <c r="AD51" s="517"/>
      <c r="AE51" s="517"/>
      <c r="AF51" s="517"/>
      <c r="AG51" s="517"/>
      <c r="AH51" s="517"/>
      <c r="AI51" s="517"/>
      <c r="AJ51" s="517"/>
      <c r="AK51" s="517"/>
      <c r="AL51" s="517"/>
      <c r="AM51" s="517"/>
      <c r="AN51" s="517"/>
      <c r="AO51" s="517"/>
      <c r="AP51" s="517"/>
      <c r="AQ51" s="517"/>
      <c r="AR51" s="517"/>
      <c r="AS51" s="517"/>
    </row>
    <row r="52" ht="11.25" customHeight="1">
      <c r="A52" s="503"/>
      <c r="B52" s="518"/>
      <c r="C52" s="519"/>
      <c r="D52" s="503"/>
      <c r="E52" s="503"/>
      <c r="F52" s="503"/>
      <c r="G52" s="504"/>
      <c r="H52" s="504"/>
      <c r="I52" s="504"/>
      <c r="J52" s="504"/>
      <c r="K52" s="808"/>
      <c r="L52" s="808"/>
      <c r="M52" s="808"/>
      <c r="N52" s="808"/>
      <c r="O52" s="808"/>
      <c r="P52" s="808"/>
      <c r="Q52" s="808"/>
      <c r="R52" s="808"/>
      <c r="S52" s="808"/>
      <c r="T52" s="808"/>
      <c r="U52" s="808"/>
      <c r="V52" s="808"/>
      <c r="W52" s="504"/>
      <c r="X52" s="495"/>
      <c r="Y52" s="517"/>
      <c r="Z52" s="517"/>
      <c r="AA52" s="517"/>
      <c r="AB52" s="517"/>
      <c r="AC52" s="517"/>
      <c r="AD52" s="517"/>
      <c r="AE52" s="517"/>
      <c r="AF52" s="517"/>
      <c r="AG52" s="517"/>
      <c r="AH52" s="517"/>
      <c r="AI52" s="517"/>
      <c r="AJ52" s="517"/>
      <c r="AK52" s="517"/>
      <c r="AL52" s="517"/>
      <c r="AM52" s="517"/>
      <c r="AN52" s="517"/>
      <c r="AO52" s="517"/>
      <c r="AP52" s="517"/>
      <c r="AQ52" s="517"/>
      <c r="AR52" s="517"/>
      <c r="AS52" s="517"/>
    </row>
    <row r="53" ht="11.25" customHeight="1">
      <c r="A53" s="503"/>
      <c r="B53" s="518"/>
      <c r="C53" s="519"/>
      <c r="D53" s="503"/>
      <c r="E53" s="503"/>
      <c r="F53" s="503"/>
      <c r="G53" s="504"/>
      <c r="H53" s="504"/>
      <c r="I53" s="504"/>
      <c r="J53" s="504"/>
      <c r="K53" s="808"/>
      <c r="L53" s="808"/>
      <c r="M53" s="808"/>
      <c r="N53" s="808"/>
      <c r="O53" s="808"/>
      <c r="P53" s="808"/>
      <c r="Q53" s="808"/>
      <c r="R53" s="808"/>
      <c r="S53" s="808"/>
      <c r="T53" s="808"/>
      <c r="U53" s="808"/>
      <c r="V53" s="808"/>
      <c r="W53" s="504"/>
      <c r="X53" s="495"/>
      <c r="Y53" s="517"/>
      <c r="Z53" s="517"/>
      <c r="AA53" s="517"/>
      <c r="AB53" s="517"/>
      <c r="AC53" s="517"/>
      <c r="AD53" s="517"/>
      <c r="AE53" s="517"/>
      <c r="AF53" s="517"/>
      <c r="AG53" s="517"/>
      <c r="AH53" s="517"/>
      <c r="AI53" s="517"/>
      <c r="AJ53" s="517"/>
      <c r="AK53" s="517"/>
      <c r="AL53" s="517"/>
      <c r="AM53" s="517"/>
      <c r="AN53" s="517"/>
      <c r="AO53" s="517"/>
      <c r="AP53" s="517"/>
      <c r="AQ53" s="517"/>
      <c r="AR53" s="517"/>
      <c r="AS53" s="517"/>
    </row>
    <row r="54" ht="11.25" customHeight="1">
      <c r="A54" s="503"/>
      <c r="B54" s="518"/>
      <c r="C54" s="519"/>
      <c r="D54" s="503"/>
      <c r="E54" s="503"/>
      <c r="F54" s="503"/>
      <c r="G54" s="504"/>
      <c r="H54" s="504"/>
      <c r="I54" s="504"/>
      <c r="J54" s="504"/>
      <c r="K54" s="808"/>
      <c r="L54" s="808"/>
      <c r="M54" s="808"/>
      <c r="N54" s="808"/>
      <c r="O54" s="808"/>
      <c r="P54" s="808"/>
      <c r="Q54" s="808"/>
      <c r="R54" s="808"/>
      <c r="S54" s="808"/>
      <c r="T54" s="808"/>
      <c r="U54" s="808"/>
      <c r="V54" s="808"/>
      <c r="W54" s="504"/>
      <c r="X54" s="495"/>
      <c r="Y54" s="517"/>
      <c r="Z54" s="517"/>
      <c r="AA54" s="517"/>
      <c r="AB54" s="517"/>
      <c r="AC54" s="517"/>
      <c r="AD54" s="517"/>
      <c r="AE54" s="517"/>
      <c r="AF54" s="517"/>
      <c r="AG54" s="517"/>
      <c r="AH54" s="517"/>
      <c r="AI54" s="517"/>
      <c r="AJ54" s="517"/>
      <c r="AK54" s="517"/>
      <c r="AL54" s="517"/>
      <c r="AM54" s="517"/>
      <c r="AN54" s="517"/>
      <c r="AO54" s="517"/>
      <c r="AP54" s="517"/>
      <c r="AQ54" s="517"/>
      <c r="AR54" s="517"/>
      <c r="AS54" s="517"/>
    </row>
    <row r="55" ht="11.25" customHeight="1">
      <c r="A55" s="503"/>
      <c r="B55" s="518"/>
      <c r="C55" s="519"/>
      <c r="D55" s="503"/>
      <c r="E55" s="503"/>
      <c r="F55" s="503"/>
      <c r="G55" s="504"/>
      <c r="H55" s="504"/>
      <c r="I55" s="504"/>
      <c r="J55" s="504"/>
      <c r="K55" s="808"/>
      <c r="L55" s="808"/>
      <c r="M55" s="808"/>
      <c r="N55" s="808"/>
      <c r="O55" s="808"/>
      <c r="P55" s="808"/>
      <c r="Q55" s="808"/>
      <c r="R55" s="808"/>
      <c r="S55" s="808"/>
      <c r="T55" s="808"/>
      <c r="U55" s="808"/>
      <c r="V55" s="808"/>
      <c r="W55" s="504"/>
      <c r="X55" s="495"/>
      <c r="Y55" s="517"/>
      <c r="Z55" s="517"/>
      <c r="AA55" s="517"/>
      <c r="AB55" s="517"/>
      <c r="AC55" s="517"/>
      <c r="AD55" s="517"/>
      <c r="AE55" s="517"/>
      <c r="AF55" s="517"/>
      <c r="AG55" s="517"/>
      <c r="AH55" s="517"/>
      <c r="AI55" s="517"/>
      <c r="AJ55" s="517"/>
      <c r="AK55" s="517"/>
      <c r="AL55" s="517"/>
      <c r="AM55" s="517"/>
      <c r="AN55" s="517"/>
      <c r="AO55" s="517"/>
      <c r="AP55" s="517"/>
      <c r="AQ55" s="517"/>
      <c r="AR55" s="517"/>
      <c r="AS55" s="517"/>
    </row>
    <row r="56" ht="11.25" customHeight="1">
      <c r="A56" s="503"/>
      <c r="B56" s="518"/>
      <c r="C56" s="519"/>
      <c r="D56" s="503"/>
      <c r="E56" s="503"/>
      <c r="F56" s="503"/>
      <c r="G56" s="504"/>
      <c r="H56" s="504"/>
      <c r="I56" s="504"/>
      <c r="J56" s="504"/>
      <c r="K56" s="808"/>
      <c r="L56" s="808"/>
      <c r="M56" s="808"/>
      <c r="N56" s="808"/>
      <c r="O56" s="808"/>
      <c r="P56" s="808"/>
      <c r="Q56" s="808"/>
      <c r="R56" s="808"/>
      <c r="S56" s="808"/>
      <c r="T56" s="808"/>
      <c r="U56" s="808"/>
      <c r="V56" s="808"/>
      <c r="W56" s="504"/>
      <c r="X56" s="495"/>
      <c r="Y56" s="517"/>
      <c r="Z56" s="517"/>
      <c r="AA56" s="517"/>
      <c r="AB56" s="517"/>
      <c r="AC56" s="517"/>
      <c r="AD56" s="517"/>
      <c r="AE56" s="517"/>
      <c r="AF56" s="517"/>
      <c r="AG56" s="517"/>
      <c r="AH56" s="517"/>
      <c r="AI56" s="517"/>
      <c r="AJ56" s="517"/>
      <c r="AK56" s="517"/>
      <c r="AL56" s="517"/>
      <c r="AM56" s="517"/>
      <c r="AN56" s="517"/>
      <c r="AO56" s="517"/>
      <c r="AP56" s="517"/>
      <c r="AQ56" s="517"/>
      <c r="AR56" s="517"/>
      <c r="AS56" s="517"/>
    </row>
    <row r="57" ht="11.25" customHeight="1">
      <c r="A57" s="503"/>
      <c r="B57" s="518"/>
      <c r="C57" s="519"/>
      <c r="D57" s="503"/>
      <c r="E57" s="503"/>
      <c r="F57" s="503"/>
      <c r="G57" s="504"/>
      <c r="H57" s="504"/>
      <c r="I57" s="504"/>
      <c r="J57" s="504"/>
      <c r="K57" s="808"/>
      <c r="L57" s="808"/>
      <c r="M57" s="808"/>
      <c r="N57" s="808"/>
      <c r="O57" s="808"/>
      <c r="P57" s="808"/>
      <c r="Q57" s="808"/>
      <c r="R57" s="808"/>
      <c r="S57" s="808"/>
      <c r="T57" s="808"/>
      <c r="U57" s="808"/>
      <c r="V57" s="808"/>
      <c r="W57" s="504"/>
      <c r="X57" s="495"/>
      <c r="Y57" s="517"/>
      <c r="Z57" s="517"/>
      <c r="AA57" s="517"/>
      <c r="AB57" s="517"/>
      <c r="AC57" s="517"/>
      <c r="AD57" s="517"/>
      <c r="AE57" s="517"/>
      <c r="AF57" s="517"/>
      <c r="AG57" s="517"/>
      <c r="AH57" s="517"/>
      <c r="AI57" s="517"/>
      <c r="AJ57" s="517"/>
      <c r="AK57" s="517"/>
      <c r="AL57" s="517"/>
      <c r="AM57" s="517"/>
      <c r="AN57" s="517"/>
      <c r="AO57" s="517"/>
      <c r="AP57" s="517"/>
      <c r="AQ57" s="517"/>
      <c r="AR57" s="517"/>
      <c r="AS57" s="517"/>
    </row>
    <row r="58" ht="11.25" customHeight="1">
      <c r="A58" s="503"/>
      <c r="B58" s="518"/>
      <c r="C58" s="519"/>
      <c r="D58" s="503"/>
      <c r="E58" s="503"/>
      <c r="F58" s="503"/>
      <c r="G58" s="504"/>
      <c r="H58" s="504"/>
      <c r="I58" s="504"/>
      <c r="J58" s="504"/>
      <c r="K58" s="808"/>
      <c r="L58" s="808"/>
      <c r="M58" s="808"/>
      <c r="N58" s="808"/>
      <c r="O58" s="808"/>
      <c r="P58" s="808"/>
      <c r="Q58" s="808"/>
      <c r="R58" s="808"/>
      <c r="S58" s="808"/>
      <c r="T58" s="808"/>
      <c r="U58" s="808"/>
      <c r="V58" s="808"/>
      <c r="W58" s="504"/>
      <c r="X58" s="495"/>
      <c r="Y58" s="517"/>
      <c r="Z58" s="517"/>
      <c r="AA58" s="517"/>
      <c r="AB58" s="517"/>
      <c r="AC58" s="517"/>
      <c r="AD58" s="517"/>
      <c r="AE58" s="517"/>
      <c r="AF58" s="517"/>
      <c r="AG58" s="517"/>
      <c r="AH58" s="517"/>
      <c r="AI58" s="517"/>
      <c r="AJ58" s="517"/>
      <c r="AK58" s="517"/>
      <c r="AL58" s="517"/>
      <c r="AM58" s="517"/>
      <c r="AN58" s="517"/>
      <c r="AO58" s="517"/>
      <c r="AP58" s="517"/>
      <c r="AQ58" s="517"/>
      <c r="AR58" s="517"/>
      <c r="AS58" s="517"/>
    </row>
    <row r="59" ht="11.25" customHeight="1">
      <c r="A59" s="503"/>
      <c r="B59" s="518"/>
      <c r="C59" s="519"/>
      <c r="D59" s="503"/>
      <c r="E59" s="503"/>
      <c r="F59" s="503"/>
      <c r="G59" s="504"/>
      <c r="H59" s="504"/>
      <c r="I59" s="504"/>
      <c r="J59" s="504"/>
      <c r="K59" s="808"/>
      <c r="L59" s="808"/>
      <c r="M59" s="808"/>
      <c r="N59" s="808"/>
      <c r="O59" s="808"/>
      <c r="P59" s="808"/>
      <c r="Q59" s="808"/>
      <c r="R59" s="808"/>
      <c r="S59" s="808"/>
      <c r="T59" s="808"/>
      <c r="U59" s="808"/>
      <c r="V59" s="808"/>
      <c r="W59" s="504"/>
      <c r="X59" s="495"/>
      <c r="Y59" s="517"/>
      <c r="Z59" s="517"/>
      <c r="AA59" s="517"/>
      <c r="AB59" s="517"/>
      <c r="AC59" s="517"/>
      <c r="AD59" s="517"/>
      <c r="AE59" s="517"/>
      <c r="AF59" s="517"/>
      <c r="AG59" s="517"/>
      <c r="AH59" s="517"/>
      <c r="AI59" s="517"/>
      <c r="AJ59" s="517"/>
      <c r="AK59" s="517"/>
      <c r="AL59" s="517"/>
      <c r="AM59" s="517"/>
      <c r="AN59" s="517"/>
      <c r="AO59" s="517"/>
      <c r="AP59" s="517"/>
      <c r="AQ59" s="517"/>
      <c r="AR59" s="517"/>
      <c r="AS59" s="517"/>
    </row>
    <row r="60" ht="11.25" customHeight="1">
      <c r="A60" s="503"/>
      <c r="B60" s="518"/>
      <c r="C60" s="519"/>
      <c r="D60" s="503"/>
      <c r="E60" s="503"/>
      <c r="F60" s="503"/>
      <c r="G60" s="504"/>
      <c r="H60" s="504"/>
      <c r="I60" s="504"/>
      <c r="J60" s="504"/>
      <c r="K60" s="808"/>
      <c r="L60" s="808"/>
      <c r="M60" s="808"/>
      <c r="N60" s="808"/>
      <c r="O60" s="808"/>
      <c r="P60" s="808"/>
      <c r="Q60" s="808"/>
      <c r="R60" s="808"/>
      <c r="S60" s="808"/>
      <c r="T60" s="808"/>
      <c r="U60" s="808"/>
      <c r="V60" s="808"/>
      <c r="W60" s="504"/>
      <c r="X60" s="495"/>
      <c r="Y60" s="517"/>
      <c r="Z60" s="517"/>
      <c r="AA60" s="517"/>
      <c r="AB60" s="517"/>
      <c r="AC60" s="517"/>
      <c r="AD60" s="517"/>
      <c r="AE60" s="517"/>
      <c r="AF60" s="517"/>
      <c r="AG60" s="517"/>
      <c r="AH60" s="517"/>
      <c r="AI60" s="517"/>
      <c r="AJ60" s="517"/>
      <c r="AK60" s="517"/>
      <c r="AL60" s="517"/>
      <c r="AM60" s="517"/>
      <c r="AN60" s="517"/>
      <c r="AO60" s="517"/>
      <c r="AP60" s="517"/>
      <c r="AQ60" s="517"/>
      <c r="AR60" s="517"/>
      <c r="AS60" s="517"/>
    </row>
    <row r="61" ht="11.25" customHeight="1">
      <c r="A61" s="503"/>
      <c r="B61" s="518"/>
      <c r="C61" s="519"/>
      <c r="D61" s="503"/>
      <c r="E61" s="503"/>
      <c r="F61" s="503"/>
      <c r="G61" s="504"/>
      <c r="H61" s="504"/>
      <c r="I61" s="504"/>
      <c r="J61" s="504"/>
      <c r="K61" s="808"/>
      <c r="L61" s="808"/>
      <c r="M61" s="808"/>
      <c r="N61" s="808"/>
      <c r="O61" s="808"/>
      <c r="P61" s="808"/>
      <c r="Q61" s="808"/>
      <c r="R61" s="808"/>
      <c r="S61" s="808"/>
      <c r="T61" s="808"/>
      <c r="U61" s="808"/>
      <c r="V61" s="808"/>
      <c r="W61" s="504"/>
      <c r="X61" s="495"/>
      <c r="Y61" s="517"/>
      <c r="Z61" s="517"/>
      <c r="AA61" s="517"/>
      <c r="AB61" s="517"/>
      <c r="AC61" s="517"/>
      <c r="AD61" s="517"/>
      <c r="AE61" s="517"/>
      <c r="AF61" s="517"/>
      <c r="AG61" s="517"/>
      <c r="AH61" s="517"/>
      <c r="AI61" s="517"/>
      <c r="AJ61" s="517"/>
      <c r="AK61" s="517"/>
      <c r="AL61" s="517"/>
      <c r="AM61" s="517"/>
      <c r="AN61" s="517"/>
      <c r="AO61" s="517"/>
      <c r="AP61" s="517"/>
      <c r="AQ61" s="517"/>
      <c r="AR61" s="517"/>
      <c r="AS61" s="517"/>
    </row>
    <row r="62" ht="11.25" customHeight="1">
      <c r="A62" s="503"/>
      <c r="B62" s="518"/>
      <c r="C62" s="519"/>
      <c r="D62" s="503"/>
      <c r="E62" s="503"/>
      <c r="F62" s="503"/>
      <c r="G62" s="504"/>
      <c r="H62" s="504"/>
      <c r="I62" s="504"/>
      <c r="J62" s="504"/>
      <c r="K62" s="808"/>
      <c r="L62" s="808"/>
      <c r="M62" s="808"/>
      <c r="N62" s="808"/>
      <c r="O62" s="808"/>
      <c r="P62" s="808"/>
      <c r="Q62" s="808"/>
      <c r="R62" s="808"/>
      <c r="S62" s="808"/>
      <c r="T62" s="808"/>
      <c r="U62" s="808"/>
      <c r="V62" s="808"/>
      <c r="W62" s="504"/>
      <c r="X62" s="495"/>
      <c r="Y62" s="517"/>
      <c r="Z62" s="517"/>
      <c r="AA62" s="517"/>
      <c r="AB62" s="517"/>
      <c r="AC62" s="517"/>
      <c r="AD62" s="517"/>
      <c r="AE62" s="517"/>
      <c r="AF62" s="517"/>
      <c r="AG62" s="517"/>
      <c r="AH62" s="517"/>
      <c r="AI62" s="517"/>
      <c r="AJ62" s="517"/>
      <c r="AK62" s="517"/>
      <c r="AL62" s="517"/>
      <c r="AM62" s="517"/>
      <c r="AN62" s="517"/>
      <c r="AO62" s="517"/>
      <c r="AP62" s="517"/>
      <c r="AQ62" s="517"/>
      <c r="AR62" s="517"/>
      <c r="AS62" s="517"/>
    </row>
    <row r="63" ht="11.25" customHeight="1">
      <c r="A63" s="503"/>
      <c r="B63" s="518"/>
      <c r="C63" s="519"/>
      <c r="D63" s="503"/>
      <c r="E63" s="503"/>
      <c r="F63" s="503"/>
      <c r="G63" s="504"/>
      <c r="H63" s="504"/>
      <c r="I63" s="504"/>
      <c r="J63" s="504"/>
      <c r="K63" s="808"/>
      <c r="L63" s="808"/>
      <c r="M63" s="808"/>
      <c r="N63" s="808"/>
      <c r="O63" s="808"/>
      <c r="P63" s="808"/>
      <c r="Q63" s="808"/>
      <c r="R63" s="808"/>
      <c r="S63" s="808"/>
      <c r="T63" s="808"/>
      <c r="U63" s="808"/>
      <c r="V63" s="808"/>
      <c r="W63" s="504"/>
      <c r="X63" s="495"/>
      <c r="Y63" s="517"/>
      <c r="Z63" s="517"/>
      <c r="AA63" s="517"/>
      <c r="AB63" s="517"/>
      <c r="AC63" s="517"/>
      <c r="AD63" s="517"/>
      <c r="AE63" s="517"/>
      <c r="AF63" s="517"/>
      <c r="AG63" s="517"/>
      <c r="AH63" s="517"/>
      <c r="AI63" s="517"/>
      <c r="AJ63" s="517"/>
      <c r="AK63" s="517"/>
      <c r="AL63" s="517"/>
      <c r="AM63" s="517"/>
      <c r="AN63" s="517"/>
      <c r="AO63" s="517"/>
      <c r="AP63" s="517"/>
      <c r="AQ63" s="517"/>
      <c r="AR63" s="517"/>
      <c r="AS63" s="517"/>
    </row>
    <row r="64" ht="11.25" customHeight="1">
      <c r="A64" s="503"/>
      <c r="B64" s="518"/>
      <c r="C64" s="519"/>
      <c r="D64" s="503"/>
      <c r="E64" s="503"/>
      <c r="F64" s="503"/>
      <c r="G64" s="504"/>
      <c r="H64" s="504"/>
      <c r="I64" s="504"/>
      <c r="J64" s="504"/>
      <c r="K64" s="808"/>
      <c r="L64" s="808"/>
      <c r="M64" s="808"/>
      <c r="N64" s="808"/>
      <c r="O64" s="808"/>
      <c r="P64" s="808"/>
      <c r="Q64" s="808"/>
      <c r="R64" s="808"/>
      <c r="S64" s="808"/>
      <c r="T64" s="808"/>
      <c r="U64" s="808"/>
      <c r="V64" s="808"/>
      <c r="W64" s="504"/>
      <c r="X64" s="495"/>
      <c r="Y64" s="517"/>
      <c r="Z64" s="517"/>
      <c r="AA64" s="517"/>
      <c r="AB64" s="517"/>
      <c r="AC64" s="517"/>
      <c r="AD64" s="517"/>
      <c r="AE64" s="517"/>
      <c r="AF64" s="517"/>
      <c r="AG64" s="517"/>
      <c r="AH64" s="517"/>
      <c r="AI64" s="517"/>
      <c r="AJ64" s="517"/>
      <c r="AK64" s="517"/>
      <c r="AL64" s="517"/>
      <c r="AM64" s="517"/>
      <c r="AN64" s="517"/>
      <c r="AO64" s="517"/>
      <c r="AP64" s="517"/>
      <c r="AQ64" s="517"/>
      <c r="AR64" s="517"/>
      <c r="AS64" s="517"/>
    </row>
    <row r="65" ht="11.25" customHeight="1">
      <c r="A65" s="503"/>
      <c r="B65" s="518"/>
      <c r="C65" s="519"/>
      <c r="D65" s="503"/>
      <c r="E65" s="503"/>
      <c r="F65" s="503"/>
      <c r="G65" s="504"/>
      <c r="H65" s="504"/>
      <c r="I65" s="504"/>
      <c r="J65" s="504"/>
      <c r="K65" s="808"/>
      <c r="L65" s="808"/>
      <c r="M65" s="808"/>
      <c r="N65" s="808"/>
      <c r="O65" s="808"/>
      <c r="P65" s="808"/>
      <c r="Q65" s="808"/>
      <c r="R65" s="808"/>
      <c r="S65" s="808"/>
      <c r="T65" s="808"/>
      <c r="U65" s="808"/>
      <c r="V65" s="808"/>
      <c r="W65" s="504"/>
      <c r="X65" s="495"/>
      <c r="Y65" s="517"/>
      <c r="Z65" s="517"/>
      <c r="AA65" s="517"/>
      <c r="AB65" s="517"/>
      <c r="AC65" s="517"/>
      <c r="AD65" s="517"/>
      <c r="AE65" s="517"/>
      <c r="AF65" s="517"/>
      <c r="AG65" s="517"/>
      <c r="AH65" s="517"/>
      <c r="AI65" s="517"/>
      <c r="AJ65" s="517"/>
      <c r="AK65" s="517"/>
      <c r="AL65" s="517"/>
      <c r="AM65" s="517"/>
      <c r="AN65" s="517"/>
      <c r="AO65" s="517"/>
      <c r="AP65" s="517"/>
      <c r="AQ65" s="517"/>
      <c r="AR65" s="517"/>
      <c r="AS65" s="517"/>
    </row>
    <row r="66" ht="11.25" customHeight="1">
      <c r="A66" s="503"/>
      <c r="B66" s="518"/>
      <c r="C66" s="519"/>
      <c r="D66" s="503"/>
      <c r="E66" s="503"/>
      <c r="F66" s="503"/>
      <c r="G66" s="504"/>
      <c r="H66" s="504"/>
      <c r="I66" s="504"/>
      <c r="J66" s="504"/>
      <c r="K66" s="808"/>
      <c r="L66" s="808"/>
      <c r="M66" s="808"/>
      <c r="N66" s="808"/>
      <c r="O66" s="808"/>
      <c r="P66" s="808"/>
      <c r="Q66" s="808"/>
      <c r="R66" s="808"/>
      <c r="S66" s="808"/>
      <c r="T66" s="808"/>
      <c r="U66" s="808"/>
      <c r="V66" s="808"/>
      <c r="W66" s="504"/>
      <c r="X66" s="495"/>
      <c r="Y66" s="517"/>
      <c r="Z66" s="517"/>
      <c r="AA66" s="517"/>
      <c r="AB66" s="517"/>
      <c r="AC66" s="517"/>
      <c r="AD66" s="517"/>
      <c r="AE66" s="517"/>
      <c r="AF66" s="517"/>
      <c r="AG66" s="517"/>
      <c r="AH66" s="517"/>
      <c r="AI66" s="517"/>
      <c r="AJ66" s="517"/>
      <c r="AK66" s="517"/>
      <c r="AL66" s="517"/>
      <c r="AM66" s="517"/>
      <c r="AN66" s="517"/>
      <c r="AO66" s="517"/>
      <c r="AP66" s="517"/>
      <c r="AQ66" s="517"/>
      <c r="AR66" s="517"/>
      <c r="AS66" s="517"/>
    </row>
    <row r="67" ht="11.25" customHeight="1">
      <c r="A67" s="503"/>
      <c r="B67" s="518"/>
      <c r="C67" s="519"/>
      <c r="D67" s="503"/>
      <c r="E67" s="503"/>
      <c r="F67" s="503"/>
      <c r="G67" s="504"/>
      <c r="H67" s="504"/>
      <c r="I67" s="504"/>
      <c r="J67" s="504"/>
      <c r="K67" s="808"/>
      <c r="L67" s="808"/>
      <c r="M67" s="808"/>
      <c r="N67" s="808"/>
      <c r="O67" s="808"/>
      <c r="P67" s="808"/>
      <c r="Q67" s="808"/>
      <c r="R67" s="808"/>
      <c r="S67" s="808"/>
      <c r="T67" s="808"/>
      <c r="U67" s="808"/>
      <c r="V67" s="808"/>
      <c r="W67" s="504"/>
      <c r="X67" s="495"/>
      <c r="Y67" s="517"/>
      <c r="Z67" s="517"/>
      <c r="AA67" s="517"/>
      <c r="AB67" s="517"/>
      <c r="AC67" s="517"/>
      <c r="AD67" s="517"/>
      <c r="AE67" s="517"/>
      <c r="AF67" s="517"/>
      <c r="AG67" s="517"/>
      <c r="AH67" s="517"/>
      <c r="AI67" s="517"/>
      <c r="AJ67" s="517"/>
      <c r="AK67" s="517"/>
      <c r="AL67" s="517"/>
      <c r="AM67" s="517"/>
      <c r="AN67" s="517"/>
      <c r="AO67" s="517"/>
      <c r="AP67" s="517"/>
      <c r="AQ67" s="517"/>
      <c r="AR67" s="517"/>
      <c r="AS67" s="517"/>
    </row>
    <row r="68" ht="11.25" customHeight="1">
      <c r="A68" s="503"/>
      <c r="B68" s="518"/>
      <c r="C68" s="519"/>
      <c r="D68" s="503"/>
      <c r="E68" s="503"/>
      <c r="F68" s="503"/>
      <c r="G68" s="504"/>
      <c r="H68" s="504"/>
      <c r="I68" s="504"/>
      <c r="J68" s="504"/>
      <c r="K68" s="808"/>
      <c r="L68" s="808"/>
      <c r="M68" s="808"/>
      <c r="N68" s="808"/>
      <c r="O68" s="808"/>
      <c r="P68" s="808"/>
      <c r="Q68" s="808"/>
      <c r="R68" s="808"/>
      <c r="S68" s="808"/>
      <c r="T68" s="808"/>
      <c r="U68" s="808"/>
      <c r="V68" s="808"/>
      <c r="W68" s="504"/>
      <c r="X68" s="495"/>
      <c r="Y68" s="517"/>
      <c r="Z68" s="517"/>
      <c r="AA68" s="517"/>
      <c r="AB68" s="517"/>
      <c r="AC68" s="517"/>
      <c r="AD68" s="517"/>
      <c r="AE68" s="517"/>
      <c r="AF68" s="517"/>
      <c r="AG68" s="517"/>
      <c r="AH68" s="517"/>
      <c r="AI68" s="517"/>
      <c r="AJ68" s="517"/>
      <c r="AK68" s="517"/>
      <c r="AL68" s="517"/>
      <c r="AM68" s="517"/>
      <c r="AN68" s="517"/>
      <c r="AO68" s="517"/>
      <c r="AP68" s="517"/>
      <c r="AQ68" s="517"/>
      <c r="AR68" s="517"/>
      <c r="AS68" s="517"/>
    </row>
    <row r="69" ht="11.25" customHeight="1">
      <c r="A69" s="503"/>
      <c r="B69" s="518"/>
      <c r="C69" s="519"/>
      <c r="D69" s="503"/>
      <c r="E69" s="503"/>
      <c r="F69" s="503"/>
      <c r="G69" s="504"/>
      <c r="H69" s="504"/>
      <c r="I69" s="504"/>
      <c r="J69" s="504"/>
      <c r="K69" s="808"/>
      <c r="L69" s="808"/>
      <c r="M69" s="808"/>
      <c r="N69" s="808"/>
      <c r="O69" s="808"/>
      <c r="P69" s="808"/>
      <c r="Q69" s="808"/>
      <c r="R69" s="808"/>
      <c r="S69" s="808"/>
      <c r="T69" s="808"/>
      <c r="U69" s="808"/>
      <c r="V69" s="808"/>
      <c r="W69" s="504"/>
      <c r="X69" s="495"/>
      <c r="Y69" s="517"/>
      <c r="Z69" s="517"/>
      <c r="AA69" s="517"/>
      <c r="AB69" s="517"/>
      <c r="AC69" s="517"/>
      <c r="AD69" s="517"/>
      <c r="AE69" s="517"/>
      <c r="AF69" s="517"/>
      <c r="AG69" s="517"/>
      <c r="AH69" s="517"/>
      <c r="AI69" s="517"/>
      <c r="AJ69" s="517"/>
      <c r="AK69" s="517"/>
      <c r="AL69" s="517"/>
      <c r="AM69" s="517"/>
      <c r="AN69" s="517"/>
      <c r="AO69" s="517"/>
      <c r="AP69" s="517"/>
      <c r="AQ69" s="517"/>
      <c r="AR69" s="517"/>
      <c r="AS69" s="517"/>
    </row>
    <row r="70" ht="11.25" customHeight="1">
      <c r="A70" s="503"/>
      <c r="B70" s="518"/>
      <c r="C70" s="519"/>
      <c r="D70" s="503"/>
      <c r="E70" s="503"/>
      <c r="F70" s="503"/>
      <c r="G70" s="504"/>
      <c r="H70" s="504"/>
      <c r="I70" s="504"/>
      <c r="J70" s="504"/>
      <c r="K70" s="808"/>
      <c r="L70" s="808"/>
      <c r="M70" s="808"/>
      <c r="N70" s="808"/>
      <c r="O70" s="808"/>
      <c r="P70" s="808"/>
      <c r="Q70" s="808"/>
      <c r="R70" s="808"/>
      <c r="S70" s="808"/>
      <c r="T70" s="808"/>
      <c r="U70" s="808"/>
      <c r="V70" s="808"/>
      <c r="W70" s="504"/>
      <c r="X70" s="495"/>
      <c r="Y70" s="517"/>
      <c r="Z70" s="517"/>
      <c r="AA70" s="517"/>
      <c r="AB70" s="517"/>
      <c r="AC70" s="517"/>
      <c r="AD70" s="517"/>
      <c r="AE70" s="517"/>
      <c r="AF70" s="517"/>
      <c r="AG70" s="517"/>
      <c r="AH70" s="517"/>
      <c r="AI70" s="517"/>
      <c r="AJ70" s="517"/>
      <c r="AK70" s="517"/>
      <c r="AL70" s="517"/>
      <c r="AM70" s="517"/>
      <c r="AN70" s="517"/>
      <c r="AO70" s="517"/>
      <c r="AP70" s="517"/>
      <c r="AQ70" s="517"/>
      <c r="AR70" s="517"/>
      <c r="AS70" s="517"/>
    </row>
    <row r="71" ht="11.25" customHeight="1">
      <c r="A71" s="503"/>
      <c r="B71" s="518"/>
      <c r="C71" s="519"/>
      <c r="D71" s="503"/>
      <c r="E71" s="503"/>
      <c r="F71" s="503"/>
      <c r="G71" s="504"/>
      <c r="H71" s="504"/>
      <c r="I71" s="504"/>
      <c r="J71" s="504"/>
      <c r="K71" s="808"/>
      <c r="L71" s="808"/>
      <c r="M71" s="808"/>
      <c r="N71" s="808"/>
      <c r="O71" s="808"/>
      <c r="P71" s="808"/>
      <c r="Q71" s="808"/>
      <c r="R71" s="808"/>
      <c r="S71" s="808"/>
      <c r="T71" s="808"/>
      <c r="U71" s="808"/>
      <c r="V71" s="808"/>
      <c r="W71" s="504"/>
      <c r="X71" s="495"/>
      <c r="Y71" s="517"/>
      <c r="Z71" s="517"/>
      <c r="AA71" s="517"/>
      <c r="AB71" s="517"/>
      <c r="AC71" s="517"/>
      <c r="AD71" s="517"/>
      <c r="AE71" s="517"/>
      <c r="AF71" s="517"/>
      <c r="AG71" s="517"/>
      <c r="AH71" s="517"/>
      <c r="AI71" s="517"/>
      <c r="AJ71" s="517"/>
      <c r="AK71" s="517"/>
      <c r="AL71" s="517"/>
      <c r="AM71" s="517"/>
      <c r="AN71" s="517"/>
      <c r="AO71" s="517"/>
      <c r="AP71" s="517"/>
      <c r="AQ71" s="517"/>
      <c r="AR71" s="517"/>
      <c r="AS71" s="517"/>
    </row>
    <row r="72" ht="11.25" customHeight="1">
      <c r="A72" s="503"/>
      <c r="B72" s="518"/>
      <c r="C72" s="519"/>
      <c r="D72" s="503"/>
      <c r="E72" s="503"/>
      <c r="F72" s="503"/>
      <c r="G72" s="504"/>
      <c r="H72" s="504"/>
      <c r="I72" s="504"/>
      <c r="J72" s="504"/>
      <c r="K72" s="808"/>
      <c r="L72" s="808"/>
      <c r="M72" s="808"/>
      <c r="N72" s="808"/>
      <c r="O72" s="808"/>
      <c r="P72" s="808"/>
      <c r="Q72" s="808"/>
      <c r="R72" s="808"/>
      <c r="S72" s="808"/>
      <c r="T72" s="808"/>
      <c r="U72" s="808"/>
      <c r="V72" s="808"/>
      <c r="W72" s="504"/>
      <c r="X72" s="495"/>
      <c r="Y72" s="517"/>
      <c r="Z72" s="517"/>
      <c r="AA72" s="517"/>
      <c r="AB72" s="517"/>
      <c r="AC72" s="517"/>
      <c r="AD72" s="517"/>
      <c r="AE72" s="517"/>
      <c r="AF72" s="517"/>
      <c r="AG72" s="517"/>
      <c r="AH72" s="517"/>
      <c r="AI72" s="517"/>
      <c r="AJ72" s="517"/>
      <c r="AK72" s="517"/>
      <c r="AL72" s="517"/>
      <c r="AM72" s="517"/>
      <c r="AN72" s="517"/>
      <c r="AO72" s="517"/>
      <c r="AP72" s="517"/>
      <c r="AQ72" s="517"/>
      <c r="AR72" s="517"/>
      <c r="AS72" s="517"/>
    </row>
    <row r="73" ht="11.25" customHeight="1">
      <c r="A73" s="503"/>
      <c r="B73" s="518"/>
      <c r="C73" s="519"/>
      <c r="D73" s="503"/>
      <c r="E73" s="503"/>
      <c r="F73" s="503"/>
      <c r="G73" s="504"/>
      <c r="H73" s="504"/>
      <c r="I73" s="504"/>
      <c r="J73" s="504"/>
      <c r="K73" s="808"/>
      <c r="L73" s="808"/>
      <c r="M73" s="808"/>
      <c r="N73" s="808"/>
      <c r="O73" s="808"/>
      <c r="P73" s="808"/>
      <c r="Q73" s="808"/>
      <c r="R73" s="808"/>
      <c r="S73" s="808"/>
      <c r="T73" s="808"/>
      <c r="U73" s="808"/>
      <c r="V73" s="808"/>
      <c r="W73" s="504"/>
      <c r="X73" s="495"/>
      <c r="Y73" s="517"/>
      <c r="Z73" s="517"/>
      <c r="AA73" s="517"/>
      <c r="AB73" s="517"/>
      <c r="AC73" s="517"/>
      <c r="AD73" s="517"/>
      <c r="AE73" s="517"/>
      <c r="AF73" s="517"/>
      <c r="AG73" s="517"/>
      <c r="AH73" s="517"/>
      <c r="AI73" s="517"/>
      <c r="AJ73" s="517"/>
      <c r="AK73" s="517"/>
      <c r="AL73" s="517"/>
      <c r="AM73" s="517"/>
      <c r="AN73" s="517"/>
      <c r="AO73" s="517"/>
      <c r="AP73" s="517"/>
      <c r="AQ73" s="517"/>
      <c r="AR73" s="517"/>
      <c r="AS73" s="517"/>
    </row>
    <row r="74" ht="11.25" customHeight="1">
      <c r="A74" s="503"/>
      <c r="B74" s="518"/>
      <c r="C74" s="519"/>
      <c r="D74" s="503"/>
      <c r="E74" s="503"/>
      <c r="F74" s="503"/>
      <c r="G74" s="504"/>
      <c r="H74" s="504"/>
      <c r="I74" s="504"/>
      <c r="J74" s="504"/>
      <c r="K74" s="808"/>
      <c r="L74" s="808"/>
      <c r="M74" s="808"/>
      <c r="N74" s="808"/>
      <c r="O74" s="808"/>
      <c r="P74" s="808"/>
      <c r="Q74" s="808"/>
      <c r="R74" s="808"/>
      <c r="S74" s="808"/>
      <c r="T74" s="808"/>
      <c r="U74" s="808"/>
      <c r="V74" s="808"/>
      <c r="W74" s="504"/>
      <c r="X74" s="495"/>
      <c r="Y74" s="517"/>
      <c r="Z74" s="517"/>
      <c r="AA74" s="517"/>
      <c r="AB74" s="517"/>
      <c r="AC74" s="517"/>
      <c r="AD74" s="517"/>
      <c r="AE74" s="517"/>
      <c r="AF74" s="517"/>
      <c r="AG74" s="517"/>
      <c r="AH74" s="517"/>
      <c r="AI74" s="517"/>
      <c r="AJ74" s="517"/>
      <c r="AK74" s="517"/>
      <c r="AL74" s="517"/>
      <c r="AM74" s="517"/>
      <c r="AN74" s="517"/>
      <c r="AO74" s="517"/>
      <c r="AP74" s="517"/>
      <c r="AQ74" s="517"/>
      <c r="AR74" s="517"/>
      <c r="AS74" s="517"/>
    </row>
    <row r="75" ht="11.25" customHeight="1">
      <c r="A75" s="503"/>
      <c r="B75" s="518"/>
      <c r="C75" s="519"/>
      <c r="D75" s="503"/>
      <c r="E75" s="503"/>
      <c r="F75" s="503"/>
      <c r="G75" s="504"/>
      <c r="H75" s="504"/>
      <c r="I75" s="504"/>
      <c r="J75" s="504"/>
      <c r="K75" s="808"/>
      <c r="L75" s="808"/>
      <c r="M75" s="808"/>
      <c r="N75" s="808"/>
      <c r="O75" s="808"/>
      <c r="P75" s="808"/>
      <c r="Q75" s="808"/>
      <c r="R75" s="808"/>
      <c r="S75" s="808"/>
      <c r="T75" s="808"/>
      <c r="U75" s="808"/>
      <c r="V75" s="808"/>
      <c r="W75" s="504"/>
      <c r="X75" s="495"/>
      <c r="Y75" s="517"/>
      <c r="Z75" s="517"/>
      <c r="AA75" s="517"/>
      <c r="AB75" s="517"/>
      <c r="AC75" s="517"/>
      <c r="AD75" s="517"/>
      <c r="AE75" s="517"/>
      <c r="AF75" s="517"/>
      <c r="AG75" s="517"/>
      <c r="AH75" s="517"/>
      <c r="AI75" s="517"/>
      <c r="AJ75" s="517"/>
      <c r="AK75" s="517"/>
      <c r="AL75" s="517"/>
      <c r="AM75" s="517"/>
      <c r="AN75" s="517"/>
      <c r="AO75" s="517"/>
      <c r="AP75" s="517"/>
      <c r="AQ75" s="517"/>
      <c r="AR75" s="517"/>
      <c r="AS75" s="517"/>
    </row>
    <row r="76" ht="11.25" customHeight="1">
      <c r="A76" s="503"/>
      <c r="B76" s="518"/>
      <c r="C76" s="519"/>
      <c r="D76" s="503"/>
      <c r="E76" s="503"/>
      <c r="F76" s="503"/>
      <c r="G76" s="504"/>
      <c r="H76" s="504"/>
      <c r="I76" s="504"/>
      <c r="J76" s="504"/>
      <c r="K76" s="808"/>
      <c r="L76" s="808"/>
      <c r="M76" s="808"/>
      <c r="N76" s="808"/>
      <c r="O76" s="808"/>
      <c r="P76" s="808"/>
      <c r="Q76" s="808"/>
      <c r="R76" s="808"/>
      <c r="S76" s="808"/>
      <c r="T76" s="808"/>
      <c r="U76" s="808"/>
      <c r="V76" s="808"/>
      <c r="W76" s="504"/>
      <c r="X76" s="495"/>
      <c r="Y76" s="517"/>
      <c r="Z76" s="517"/>
      <c r="AA76" s="517"/>
      <c r="AB76" s="517"/>
      <c r="AC76" s="517"/>
      <c r="AD76" s="517"/>
      <c r="AE76" s="517"/>
      <c r="AF76" s="517"/>
      <c r="AG76" s="517"/>
      <c r="AH76" s="517"/>
      <c r="AI76" s="517"/>
      <c r="AJ76" s="517"/>
      <c r="AK76" s="517"/>
      <c r="AL76" s="517"/>
      <c r="AM76" s="517"/>
      <c r="AN76" s="517"/>
      <c r="AO76" s="517"/>
      <c r="AP76" s="517"/>
      <c r="AQ76" s="517"/>
      <c r="AR76" s="517"/>
      <c r="AS76" s="517"/>
    </row>
    <row r="77" ht="11.25" customHeight="1">
      <c r="A77" s="503"/>
      <c r="B77" s="518"/>
      <c r="C77" s="519"/>
      <c r="D77" s="503"/>
      <c r="E77" s="503"/>
      <c r="F77" s="503"/>
      <c r="G77" s="504"/>
      <c r="H77" s="504"/>
      <c r="I77" s="504"/>
      <c r="J77" s="504"/>
      <c r="K77" s="808"/>
      <c r="L77" s="808"/>
      <c r="M77" s="808"/>
      <c r="N77" s="808"/>
      <c r="O77" s="808"/>
      <c r="P77" s="808"/>
      <c r="Q77" s="808"/>
      <c r="R77" s="808"/>
      <c r="S77" s="808"/>
      <c r="T77" s="808"/>
      <c r="U77" s="808"/>
      <c r="V77" s="808"/>
      <c r="W77" s="504"/>
      <c r="X77" s="495"/>
      <c r="Y77" s="517"/>
      <c r="Z77" s="517"/>
      <c r="AA77" s="517"/>
      <c r="AB77" s="517"/>
      <c r="AC77" s="517"/>
      <c r="AD77" s="517"/>
      <c r="AE77" s="517"/>
      <c r="AF77" s="517"/>
      <c r="AG77" s="517"/>
      <c r="AH77" s="517"/>
      <c r="AI77" s="517"/>
      <c r="AJ77" s="517"/>
      <c r="AK77" s="517"/>
      <c r="AL77" s="517"/>
      <c r="AM77" s="517"/>
      <c r="AN77" s="517"/>
      <c r="AO77" s="517"/>
      <c r="AP77" s="517"/>
      <c r="AQ77" s="517"/>
      <c r="AR77" s="517"/>
      <c r="AS77" s="517"/>
    </row>
    <row r="78" ht="11.25" customHeight="1">
      <c r="A78" s="503"/>
      <c r="B78" s="518"/>
      <c r="C78" s="519"/>
      <c r="D78" s="503"/>
      <c r="E78" s="503"/>
      <c r="F78" s="503"/>
      <c r="G78" s="504"/>
      <c r="H78" s="504"/>
      <c r="I78" s="504"/>
      <c r="J78" s="504"/>
      <c r="K78" s="808"/>
      <c r="L78" s="808"/>
      <c r="M78" s="808"/>
      <c r="N78" s="808"/>
      <c r="O78" s="808"/>
      <c r="P78" s="808"/>
      <c r="Q78" s="808"/>
      <c r="R78" s="808"/>
      <c r="S78" s="808"/>
      <c r="T78" s="808"/>
      <c r="U78" s="808"/>
      <c r="V78" s="808"/>
      <c r="W78" s="504"/>
      <c r="X78" s="495"/>
      <c r="Y78" s="517"/>
      <c r="Z78" s="517"/>
      <c r="AA78" s="517"/>
      <c r="AB78" s="517"/>
      <c r="AC78" s="517"/>
      <c r="AD78" s="517"/>
      <c r="AE78" s="517"/>
      <c r="AF78" s="517"/>
      <c r="AG78" s="517"/>
      <c r="AH78" s="517"/>
      <c r="AI78" s="517"/>
      <c r="AJ78" s="517"/>
      <c r="AK78" s="517"/>
      <c r="AL78" s="517"/>
      <c r="AM78" s="517"/>
      <c r="AN78" s="517"/>
      <c r="AO78" s="517"/>
      <c r="AP78" s="517"/>
      <c r="AQ78" s="517"/>
      <c r="AR78" s="517"/>
      <c r="AS78" s="517"/>
    </row>
    <row r="79" ht="11.25" customHeight="1">
      <c r="A79" s="503"/>
      <c r="B79" s="518"/>
      <c r="C79" s="519"/>
      <c r="D79" s="503"/>
      <c r="E79" s="503"/>
      <c r="F79" s="503"/>
      <c r="G79" s="504"/>
      <c r="H79" s="504"/>
      <c r="I79" s="504"/>
      <c r="J79" s="504"/>
      <c r="K79" s="808"/>
      <c r="L79" s="808"/>
      <c r="M79" s="808"/>
      <c r="N79" s="808"/>
      <c r="O79" s="808"/>
      <c r="P79" s="808"/>
      <c r="Q79" s="808"/>
      <c r="R79" s="808"/>
      <c r="S79" s="808"/>
      <c r="T79" s="808"/>
      <c r="U79" s="808"/>
      <c r="V79" s="808"/>
      <c r="W79" s="504"/>
      <c r="X79" s="495"/>
      <c r="Y79" s="517"/>
      <c r="Z79" s="517"/>
      <c r="AA79" s="517"/>
      <c r="AB79" s="517"/>
      <c r="AC79" s="517"/>
      <c r="AD79" s="517"/>
      <c r="AE79" s="517"/>
      <c r="AF79" s="517"/>
      <c r="AG79" s="517"/>
      <c r="AH79" s="517"/>
      <c r="AI79" s="517"/>
      <c r="AJ79" s="517"/>
      <c r="AK79" s="517"/>
      <c r="AL79" s="517"/>
      <c r="AM79" s="517"/>
      <c r="AN79" s="517"/>
      <c r="AO79" s="517"/>
      <c r="AP79" s="517"/>
      <c r="AQ79" s="517"/>
      <c r="AR79" s="517"/>
      <c r="AS79" s="517"/>
    </row>
    <row r="80" ht="11.25" customHeight="1">
      <c r="A80" s="503"/>
      <c r="B80" s="518"/>
      <c r="C80" s="519"/>
      <c r="D80" s="503"/>
      <c r="E80" s="503"/>
      <c r="F80" s="503"/>
      <c r="G80" s="504"/>
      <c r="H80" s="504"/>
      <c r="I80" s="504"/>
      <c r="J80" s="504"/>
      <c r="K80" s="808"/>
      <c r="L80" s="808"/>
      <c r="M80" s="808"/>
      <c r="N80" s="808"/>
      <c r="O80" s="808"/>
      <c r="P80" s="808"/>
      <c r="Q80" s="808"/>
      <c r="R80" s="808"/>
      <c r="S80" s="808"/>
      <c r="T80" s="808"/>
      <c r="U80" s="808"/>
      <c r="V80" s="808"/>
      <c r="W80" s="504"/>
      <c r="X80" s="495"/>
      <c r="Y80" s="517"/>
      <c r="Z80" s="517"/>
      <c r="AA80" s="517"/>
      <c r="AB80" s="517"/>
      <c r="AC80" s="517"/>
      <c r="AD80" s="517"/>
      <c r="AE80" s="517"/>
      <c r="AF80" s="517"/>
      <c r="AG80" s="517"/>
      <c r="AH80" s="517"/>
      <c r="AI80" s="517"/>
      <c r="AJ80" s="517"/>
      <c r="AK80" s="517"/>
      <c r="AL80" s="517"/>
      <c r="AM80" s="517"/>
      <c r="AN80" s="517"/>
      <c r="AO80" s="517"/>
      <c r="AP80" s="517"/>
      <c r="AQ80" s="517"/>
      <c r="AR80" s="517"/>
      <c r="AS80" s="517"/>
    </row>
    <row r="81" ht="11.25" customHeight="1">
      <c r="A81" s="503"/>
      <c r="B81" s="518"/>
      <c r="C81" s="519"/>
      <c r="D81" s="503"/>
      <c r="E81" s="503"/>
      <c r="F81" s="503"/>
      <c r="G81" s="504"/>
      <c r="H81" s="504"/>
      <c r="I81" s="504"/>
      <c r="J81" s="504"/>
      <c r="K81" s="808"/>
      <c r="L81" s="808"/>
      <c r="M81" s="808"/>
      <c r="N81" s="808"/>
      <c r="O81" s="808"/>
      <c r="P81" s="808"/>
      <c r="Q81" s="808"/>
      <c r="R81" s="808"/>
      <c r="S81" s="808"/>
      <c r="T81" s="808"/>
      <c r="U81" s="808"/>
      <c r="V81" s="808"/>
      <c r="W81" s="504"/>
      <c r="X81" s="495"/>
      <c r="Y81" s="517"/>
      <c r="Z81" s="517"/>
      <c r="AA81" s="517"/>
      <c r="AB81" s="517"/>
      <c r="AC81" s="517"/>
      <c r="AD81" s="517"/>
      <c r="AE81" s="517"/>
      <c r="AF81" s="517"/>
      <c r="AG81" s="517"/>
      <c r="AH81" s="517"/>
      <c r="AI81" s="517"/>
      <c r="AJ81" s="517"/>
      <c r="AK81" s="517"/>
      <c r="AL81" s="517"/>
      <c r="AM81" s="517"/>
      <c r="AN81" s="517"/>
      <c r="AO81" s="517"/>
      <c r="AP81" s="517"/>
      <c r="AQ81" s="517"/>
      <c r="AR81" s="517"/>
      <c r="AS81" s="517"/>
    </row>
    <row r="82" ht="11.25" customHeight="1">
      <c r="A82" s="503"/>
      <c r="B82" s="518"/>
      <c r="C82" s="519"/>
      <c r="D82" s="503"/>
      <c r="E82" s="503"/>
      <c r="F82" s="503"/>
      <c r="G82" s="504"/>
      <c r="H82" s="504"/>
      <c r="I82" s="504"/>
      <c r="J82" s="504"/>
      <c r="K82" s="808"/>
      <c r="L82" s="808"/>
      <c r="M82" s="808"/>
      <c r="N82" s="808"/>
      <c r="O82" s="808"/>
      <c r="P82" s="808"/>
      <c r="Q82" s="808"/>
      <c r="R82" s="808"/>
      <c r="S82" s="808"/>
      <c r="T82" s="808"/>
      <c r="U82" s="808"/>
      <c r="V82" s="808"/>
      <c r="W82" s="504"/>
      <c r="X82" s="495"/>
      <c r="Y82" s="517"/>
      <c r="Z82" s="517"/>
      <c r="AA82" s="517"/>
      <c r="AB82" s="517"/>
      <c r="AC82" s="517"/>
      <c r="AD82" s="517"/>
      <c r="AE82" s="517"/>
      <c r="AF82" s="517"/>
      <c r="AG82" s="517"/>
      <c r="AH82" s="517"/>
      <c r="AI82" s="517"/>
      <c r="AJ82" s="517"/>
      <c r="AK82" s="517"/>
      <c r="AL82" s="517"/>
      <c r="AM82" s="517"/>
      <c r="AN82" s="517"/>
      <c r="AO82" s="517"/>
      <c r="AP82" s="517"/>
      <c r="AQ82" s="517"/>
      <c r="AR82" s="517"/>
      <c r="AS82" s="517"/>
    </row>
    <row r="83" ht="11.25" customHeight="1">
      <c r="A83" s="503"/>
      <c r="B83" s="518"/>
      <c r="C83" s="519"/>
      <c r="D83" s="503"/>
      <c r="E83" s="503"/>
      <c r="F83" s="503"/>
      <c r="G83" s="504"/>
      <c r="H83" s="504"/>
      <c r="I83" s="504"/>
      <c r="J83" s="504"/>
      <c r="K83" s="808"/>
      <c r="L83" s="808"/>
      <c r="M83" s="808"/>
      <c r="N83" s="808"/>
      <c r="O83" s="808"/>
      <c r="P83" s="808"/>
      <c r="Q83" s="808"/>
      <c r="R83" s="808"/>
      <c r="S83" s="808"/>
      <c r="T83" s="808"/>
      <c r="U83" s="808"/>
      <c r="V83" s="808"/>
      <c r="W83" s="504"/>
      <c r="X83" s="495"/>
      <c r="Y83" s="517"/>
      <c r="Z83" s="517"/>
      <c r="AA83" s="517"/>
      <c r="AB83" s="517"/>
      <c r="AC83" s="517"/>
      <c r="AD83" s="517"/>
      <c r="AE83" s="517"/>
      <c r="AF83" s="517"/>
      <c r="AG83" s="517"/>
      <c r="AH83" s="517"/>
      <c r="AI83" s="517"/>
      <c r="AJ83" s="517"/>
      <c r="AK83" s="517"/>
      <c r="AL83" s="517"/>
      <c r="AM83" s="517"/>
      <c r="AN83" s="517"/>
      <c r="AO83" s="517"/>
      <c r="AP83" s="517"/>
      <c r="AQ83" s="517"/>
      <c r="AR83" s="517"/>
      <c r="AS83" s="517"/>
    </row>
    <row r="84" ht="11.25" customHeight="1">
      <c r="A84" s="503"/>
      <c r="B84" s="518"/>
      <c r="C84" s="519"/>
      <c r="D84" s="503"/>
      <c r="E84" s="503"/>
      <c r="F84" s="503"/>
      <c r="G84" s="504"/>
      <c r="H84" s="504"/>
      <c r="I84" s="504"/>
      <c r="J84" s="504"/>
      <c r="K84" s="808"/>
      <c r="L84" s="808"/>
      <c r="M84" s="808"/>
      <c r="N84" s="808"/>
      <c r="O84" s="808"/>
      <c r="P84" s="808"/>
      <c r="Q84" s="808"/>
      <c r="R84" s="808"/>
      <c r="S84" s="808"/>
      <c r="T84" s="808"/>
      <c r="U84" s="808"/>
      <c r="V84" s="808"/>
      <c r="W84" s="504"/>
      <c r="X84" s="495"/>
      <c r="Y84" s="517"/>
      <c r="Z84" s="517"/>
      <c r="AA84" s="517"/>
      <c r="AB84" s="517"/>
      <c r="AC84" s="517"/>
      <c r="AD84" s="517"/>
      <c r="AE84" s="517"/>
      <c r="AF84" s="517"/>
      <c r="AG84" s="517"/>
      <c r="AH84" s="517"/>
      <c r="AI84" s="517"/>
      <c r="AJ84" s="517"/>
      <c r="AK84" s="517"/>
      <c r="AL84" s="517"/>
      <c r="AM84" s="517"/>
      <c r="AN84" s="517"/>
      <c r="AO84" s="517"/>
      <c r="AP84" s="517"/>
      <c r="AQ84" s="517"/>
      <c r="AR84" s="517"/>
      <c r="AS84" s="517"/>
    </row>
    <row r="85" ht="11.25" customHeight="1">
      <c r="A85" s="503"/>
      <c r="B85" s="518"/>
      <c r="C85" s="519"/>
      <c r="D85" s="503"/>
      <c r="E85" s="503"/>
      <c r="F85" s="503"/>
      <c r="G85" s="504"/>
      <c r="H85" s="504"/>
      <c r="I85" s="504"/>
      <c r="J85" s="504"/>
      <c r="K85" s="808"/>
      <c r="L85" s="808"/>
      <c r="M85" s="808"/>
      <c r="N85" s="808"/>
      <c r="O85" s="808"/>
      <c r="P85" s="808"/>
      <c r="Q85" s="808"/>
      <c r="R85" s="808"/>
      <c r="S85" s="808"/>
      <c r="T85" s="808"/>
      <c r="U85" s="808"/>
      <c r="V85" s="808"/>
      <c r="W85" s="504"/>
      <c r="X85" s="495"/>
      <c r="Y85" s="517"/>
      <c r="Z85" s="517"/>
      <c r="AA85" s="517"/>
      <c r="AB85" s="517"/>
      <c r="AC85" s="517"/>
      <c r="AD85" s="517"/>
      <c r="AE85" s="517"/>
      <c r="AF85" s="517"/>
      <c r="AG85" s="517"/>
      <c r="AH85" s="517"/>
      <c r="AI85" s="517"/>
      <c r="AJ85" s="517"/>
      <c r="AK85" s="517"/>
      <c r="AL85" s="517"/>
      <c r="AM85" s="517"/>
      <c r="AN85" s="517"/>
      <c r="AO85" s="517"/>
      <c r="AP85" s="517"/>
      <c r="AQ85" s="517"/>
      <c r="AR85" s="517"/>
      <c r="AS85" s="517"/>
    </row>
    <row r="86" ht="11.25" customHeight="1">
      <c r="A86" s="503"/>
      <c r="B86" s="518"/>
      <c r="C86" s="519"/>
      <c r="D86" s="503"/>
      <c r="E86" s="503"/>
      <c r="F86" s="503"/>
      <c r="G86" s="504"/>
      <c r="H86" s="504"/>
      <c r="I86" s="504"/>
      <c r="J86" s="504"/>
      <c r="K86" s="808"/>
      <c r="L86" s="808"/>
      <c r="M86" s="808"/>
      <c r="N86" s="808"/>
      <c r="O86" s="808"/>
      <c r="P86" s="808"/>
      <c r="Q86" s="808"/>
      <c r="R86" s="808"/>
      <c r="S86" s="808"/>
      <c r="T86" s="808"/>
      <c r="U86" s="808"/>
      <c r="V86" s="808"/>
      <c r="W86" s="504"/>
      <c r="X86" s="495"/>
      <c r="Y86" s="517"/>
      <c r="Z86" s="517"/>
      <c r="AA86" s="517"/>
      <c r="AB86" s="517"/>
      <c r="AC86" s="517"/>
      <c r="AD86" s="517"/>
      <c r="AE86" s="517"/>
      <c r="AF86" s="517"/>
      <c r="AG86" s="517"/>
      <c r="AH86" s="517"/>
      <c r="AI86" s="517"/>
      <c r="AJ86" s="517"/>
      <c r="AK86" s="517"/>
      <c r="AL86" s="517"/>
      <c r="AM86" s="517"/>
      <c r="AN86" s="517"/>
      <c r="AO86" s="517"/>
      <c r="AP86" s="517"/>
      <c r="AQ86" s="517"/>
      <c r="AR86" s="517"/>
      <c r="AS86" s="517"/>
    </row>
    <row r="87" ht="11.25" customHeight="1">
      <c r="A87" s="503"/>
      <c r="B87" s="518"/>
      <c r="C87" s="519"/>
      <c r="D87" s="503"/>
      <c r="E87" s="503"/>
      <c r="F87" s="503"/>
      <c r="G87" s="504"/>
      <c r="H87" s="504"/>
      <c r="I87" s="504"/>
      <c r="J87" s="504"/>
      <c r="K87" s="808"/>
      <c r="L87" s="808"/>
      <c r="M87" s="808"/>
      <c r="N87" s="808"/>
      <c r="O87" s="808"/>
      <c r="P87" s="808"/>
      <c r="Q87" s="808"/>
      <c r="R87" s="808"/>
      <c r="S87" s="808"/>
      <c r="T87" s="808"/>
      <c r="U87" s="808"/>
      <c r="V87" s="808"/>
      <c r="W87" s="504"/>
      <c r="X87" s="495"/>
      <c r="Y87" s="517"/>
      <c r="Z87" s="517"/>
      <c r="AA87" s="517"/>
      <c r="AB87" s="517"/>
      <c r="AC87" s="517"/>
      <c r="AD87" s="517"/>
      <c r="AE87" s="517"/>
      <c r="AF87" s="517"/>
      <c r="AG87" s="517"/>
      <c r="AH87" s="517"/>
      <c r="AI87" s="517"/>
      <c r="AJ87" s="517"/>
      <c r="AK87" s="517"/>
      <c r="AL87" s="517"/>
      <c r="AM87" s="517"/>
      <c r="AN87" s="517"/>
      <c r="AO87" s="517"/>
      <c r="AP87" s="517"/>
      <c r="AQ87" s="517"/>
      <c r="AR87" s="517"/>
      <c r="AS87" s="517"/>
    </row>
    <row r="88" ht="11.25" customHeight="1">
      <c r="A88" s="503"/>
      <c r="B88" s="518"/>
      <c r="C88" s="519"/>
      <c r="D88" s="503"/>
      <c r="E88" s="503"/>
      <c r="F88" s="503"/>
      <c r="G88" s="504"/>
      <c r="H88" s="504"/>
      <c r="I88" s="504"/>
      <c r="J88" s="504"/>
      <c r="K88" s="808"/>
      <c r="L88" s="808"/>
      <c r="M88" s="808"/>
      <c r="N88" s="808"/>
      <c r="O88" s="808"/>
      <c r="P88" s="808"/>
      <c r="Q88" s="808"/>
      <c r="R88" s="808"/>
      <c r="S88" s="808"/>
      <c r="T88" s="808"/>
      <c r="U88" s="808"/>
      <c r="V88" s="808"/>
      <c r="W88" s="504"/>
      <c r="X88" s="495"/>
      <c r="Y88" s="517"/>
      <c r="Z88" s="517"/>
      <c r="AA88" s="517"/>
      <c r="AB88" s="517"/>
      <c r="AC88" s="517"/>
      <c r="AD88" s="517"/>
      <c r="AE88" s="517"/>
      <c r="AF88" s="517"/>
      <c r="AG88" s="517"/>
      <c r="AH88" s="517"/>
      <c r="AI88" s="517"/>
      <c r="AJ88" s="517"/>
      <c r="AK88" s="517"/>
      <c r="AL88" s="517"/>
      <c r="AM88" s="517"/>
      <c r="AN88" s="517"/>
      <c r="AO88" s="517"/>
      <c r="AP88" s="517"/>
      <c r="AQ88" s="517"/>
      <c r="AR88" s="517"/>
      <c r="AS88" s="517"/>
    </row>
    <row r="89" ht="11.25" customHeight="1">
      <c r="A89" s="503"/>
      <c r="B89" s="518"/>
      <c r="C89" s="519"/>
      <c r="D89" s="503"/>
      <c r="E89" s="503"/>
      <c r="F89" s="503"/>
      <c r="G89" s="504"/>
      <c r="H89" s="504"/>
      <c r="I89" s="504"/>
      <c r="J89" s="504"/>
      <c r="K89" s="808"/>
      <c r="L89" s="808"/>
      <c r="M89" s="808"/>
      <c r="N89" s="808"/>
      <c r="O89" s="808"/>
      <c r="P89" s="808"/>
      <c r="Q89" s="808"/>
      <c r="R89" s="808"/>
      <c r="S89" s="808"/>
      <c r="T89" s="808"/>
      <c r="U89" s="808"/>
      <c r="V89" s="808"/>
      <c r="W89" s="504"/>
      <c r="X89" s="495"/>
      <c r="Y89" s="517"/>
      <c r="Z89" s="517"/>
      <c r="AA89" s="517"/>
      <c r="AB89" s="517"/>
      <c r="AC89" s="517"/>
      <c r="AD89" s="517"/>
      <c r="AE89" s="517"/>
      <c r="AF89" s="517"/>
      <c r="AG89" s="517"/>
      <c r="AH89" s="517"/>
      <c r="AI89" s="517"/>
      <c r="AJ89" s="517"/>
      <c r="AK89" s="517"/>
      <c r="AL89" s="517"/>
      <c r="AM89" s="517"/>
      <c r="AN89" s="517"/>
      <c r="AO89" s="517"/>
      <c r="AP89" s="517"/>
      <c r="AQ89" s="517"/>
      <c r="AR89" s="517"/>
      <c r="AS89" s="517"/>
    </row>
    <row r="90" ht="11.25" customHeight="1">
      <c r="A90" s="503"/>
      <c r="B90" s="518"/>
      <c r="C90" s="519"/>
      <c r="D90" s="503"/>
      <c r="E90" s="503"/>
      <c r="F90" s="503"/>
      <c r="G90" s="504"/>
      <c r="H90" s="504"/>
      <c r="I90" s="504"/>
      <c r="J90" s="504"/>
      <c r="K90" s="808"/>
      <c r="L90" s="808"/>
      <c r="M90" s="808"/>
      <c r="N90" s="808"/>
      <c r="O90" s="808"/>
      <c r="P90" s="808"/>
      <c r="Q90" s="808"/>
      <c r="R90" s="808"/>
      <c r="S90" s="808"/>
      <c r="T90" s="808"/>
      <c r="U90" s="808"/>
      <c r="V90" s="808"/>
      <c r="W90" s="504"/>
      <c r="X90" s="495"/>
      <c r="Y90" s="517"/>
      <c r="Z90" s="517"/>
      <c r="AA90" s="517"/>
      <c r="AB90" s="517"/>
      <c r="AC90" s="517"/>
      <c r="AD90" s="517"/>
      <c r="AE90" s="517"/>
      <c r="AF90" s="517"/>
      <c r="AG90" s="517"/>
      <c r="AH90" s="517"/>
      <c r="AI90" s="517"/>
      <c r="AJ90" s="517"/>
      <c r="AK90" s="517"/>
      <c r="AL90" s="517"/>
      <c r="AM90" s="517"/>
      <c r="AN90" s="517"/>
      <c r="AO90" s="517"/>
      <c r="AP90" s="517"/>
      <c r="AQ90" s="517"/>
      <c r="AR90" s="517"/>
      <c r="AS90" s="517"/>
    </row>
    <row r="91" ht="11.25" customHeight="1">
      <c r="A91" s="503"/>
      <c r="B91" s="518"/>
      <c r="C91" s="519"/>
      <c r="D91" s="503"/>
      <c r="E91" s="503"/>
      <c r="F91" s="503"/>
      <c r="G91" s="504"/>
      <c r="H91" s="504"/>
      <c r="I91" s="504"/>
      <c r="J91" s="504"/>
      <c r="K91" s="808"/>
      <c r="L91" s="808"/>
      <c r="M91" s="808"/>
      <c r="N91" s="808"/>
      <c r="O91" s="808"/>
      <c r="P91" s="808"/>
      <c r="Q91" s="808"/>
      <c r="R91" s="808"/>
      <c r="S91" s="808"/>
      <c r="T91" s="808"/>
      <c r="U91" s="808"/>
      <c r="V91" s="808"/>
      <c r="W91" s="504"/>
      <c r="X91" s="495"/>
      <c r="Y91" s="517"/>
      <c r="Z91" s="517"/>
      <c r="AA91" s="517"/>
      <c r="AB91" s="517"/>
      <c r="AC91" s="517"/>
      <c r="AD91" s="517"/>
      <c r="AE91" s="517"/>
      <c r="AF91" s="517"/>
      <c r="AG91" s="517"/>
      <c r="AH91" s="517"/>
      <c r="AI91" s="517"/>
      <c r="AJ91" s="517"/>
      <c r="AK91" s="517"/>
      <c r="AL91" s="517"/>
      <c r="AM91" s="517"/>
      <c r="AN91" s="517"/>
      <c r="AO91" s="517"/>
      <c r="AP91" s="517"/>
      <c r="AQ91" s="517"/>
      <c r="AR91" s="517"/>
      <c r="AS91" s="517"/>
    </row>
    <row r="92" ht="11.25" customHeight="1">
      <c r="A92" s="503"/>
      <c r="B92" s="518"/>
      <c r="C92" s="519"/>
      <c r="D92" s="503"/>
      <c r="E92" s="503"/>
      <c r="F92" s="503"/>
      <c r="G92" s="504"/>
      <c r="H92" s="504"/>
      <c r="I92" s="504"/>
      <c r="J92" s="504"/>
      <c r="K92" s="808"/>
      <c r="L92" s="808"/>
      <c r="M92" s="808"/>
      <c r="N92" s="808"/>
      <c r="O92" s="808"/>
      <c r="P92" s="808"/>
      <c r="Q92" s="808"/>
      <c r="R92" s="808"/>
      <c r="S92" s="808"/>
      <c r="T92" s="808"/>
      <c r="U92" s="808"/>
      <c r="V92" s="808"/>
      <c r="W92" s="504"/>
      <c r="X92" s="495"/>
      <c r="Y92" s="517"/>
      <c r="Z92" s="517"/>
      <c r="AA92" s="517"/>
      <c r="AB92" s="517"/>
      <c r="AC92" s="517"/>
      <c r="AD92" s="517"/>
      <c r="AE92" s="517"/>
      <c r="AF92" s="517"/>
      <c r="AG92" s="517"/>
      <c r="AH92" s="517"/>
      <c r="AI92" s="517"/>
      <c r="AJ92" s="517"/>
      <c r="AK92" s="517"/>
      <c r="AL92" s="517"/>
      <c r="AM92" s="517"/>
      <c r="AN92" s="517"/>
      <c r="AO92" s="517"/>
      <c r="AP92" s="517"/>
      <c r="AQ92" s="517"/>
      <c r="AR92" s="517"/>
      <c r="AS92" s="517"/>
    </row>
    <row r="93" ht="11.25" customHeight="1">
      <c r="A93" s="503"/>
      <c r="B93" s="518"/>
      <c r="C93" s="519"/>
      <c r="D93" s="503"/>
      <c r="E93" s="503"/>
      <c r="F93" s="503"/>
      <c r="G93" s="504"/>
      <c r="H93" s="504"/>
      <c r="I93" s="504"/>
      <c r="J93" s="504"/>
      <c r="K93" s="808"/>
      <c r="L93" s="808"/>
      <c r="M93" s="808"/>
      <c r="N93" s="808"/>
      <c r="O93" s="808"/>
      <c r="P93" s="808"/>
      <c r="Q93" s="808"/>
      <c r="R93" s="808"/>
      <c r="S93" s="808"/>
      <c r="T93" s="808"/>
      <c r="U93" s="808"/>
      <c r="V93" s="808"/>
      <c r="W93" s="504"/>
      <c r="X93" s="495"/>
      <c r="Y93" s="517"/>
      <c r="Z93" s="517"/>
      <c r="AA93" s="517"/>
      <c r="AB93" s="517"/>
      <c r="AC93" s="517"/>
      <c r="AD93" s="517"/>
      <c r="AE93" s="517"/>
      <c r="AF93" s="517"/>
      <c r="AG93" s="517"/>
      <c r="AH93" s="517"/>
      <c r="AI93" s="517"/>
      <c r="AJ93" s="517"/>
      <c r="AK93" s="517"/>
      <c r="AL93" s="517"/>
      <c r="AM93" s="517"/>
      <c r="AN93" s="517"/>
      <c r="AO93" s="517"/>
      <c r="AP93" s="517"/>
      <c r="AQ93" s="517"/>
      <c r="AR93" s="517"/>
      <c r="AS93" s="517"/>
    </row>
    <row r="94" ht="11.25" customHeight="1">
      <c r="A94" s="503"/>
      <c r="B94" s="518"/>
      <c r="C94" s="519"/>
      <c r="D94" s="503"/>
      <c r="E94" s="503"/>
      <c r="F94" s="503"/>
      <c r="G94" s="504"/>
      <c r="H94" s="504"/>
      <c r="I94" s="504"/>
      <c r="J94" s="504"/>
      <c r="K94" s="808"/>
      <c r="L94" s="808"/>
      <c r="M94" s="808"/>
      <c r="N94" s="808"/>
      <c r="O94" s="808"/>
      <c r="P94" s="808"/>
      <c r="Q94" s="808"/>
      <c r="R94" s="808"/>
      <c r="S94" s="808"/>
      <c r="T94" s="808"/>
      <c r="U94" s="808"/>
      <c r="V94" s="808"/>
      <c r="W94" s="504"/>
      <c r="X94" s="495"/>
      <c r="Y94" s="517"/>
      <c r="Z94" s="517"/>
      <c r="AA94" s="517"/>
      <c r="AB94" s="517"/>
      <c r="AC94" s="517"/>
      <c r="AD94" s="517"/>
      <c r="AE94" s="517"/>
      <c r="AF94" s="517"/>
      <c r="AG94" s="517"/>
      <c r="AH94" s="517"/>
      <c r="AI94" s="517"/>
      <c r="AJ94" s="517"/>
      <c r="AK94" s="517"/>
      <c r="AL94" s="517"/>
      <c r="AM94" s="517"/>
      <c r="AN94" s="517"/>
      <c r="AO94" s="517"/>
      <c r="AP94" s="517"/>
      <c r="AQ94" s="517"/>
      <c r="AR94" s="517"/>
      <c r="AS94" s="517"/>
    </row>
    <row r="95" ht="11.25" customHeight="1">
      <c r="A95" s="503"/>
      <c r="B95" s="518"/>
      <c r="C95" s="519"/>
      <c r="D95" s="503"/>
      <c r="E95" s="503"/>
      <c r="F95" s="503"/>
      <c r="G95" s="504"/>
      <c r="H95" s="504"/>
      <c r="I95" s="504"/>
      <c r="J95" s="504"/>
      <c r="K95" s="808"/>
      <c r="L95" s="808"/>
      <c r="M95" s="808"/>
      <c r="N95" s="808"/>
      <c r="O95" s="808"/>
      <c r="P95" s="808"/>
      <c r="Q95" s="808"/>
      <c r="R95" s="808"/>
      <c r="S95" s="808"/>
      <c r="T95" s="808"/>
      <c r="U95" s="808"/>
      <c r="V95" s="808"/>
      <c r="W95" s="504"/>
      <c r="X95" s="495"/>
      <c r="Y95" s="517"/>
      <c r="Z95" s="517"/>
      <c r="AA95" s="517"/>
      <c r="AB95" s="517"/>
      <c r="AC95" s="517"/>
      <c r="AD95" s="517"/>
      <c r="AE95" s="517"/>
      <c r="AF95" s="517"/>
      <c r="AG95" s="517"/>
      <c r="AH95" s="517"/>
      <c r="AI95" s="517"/>
      <c r="AJ95" s="517"/>
      <c r="AK95" s="517"/>
      <c r="AL95" s="517"/>
      <c r="AM95" s="517"/>
      <c r="AN95" s="517"/>
      <c r="AO95" s="517"/>
      <c r="AP95" s="517"/>
      <c r="AQ95" s="517"/>
      <c r="AR95" s="517"/>
      <c r="AS95" s="517"/>
    </row>
    <row r="96" ht="11.25" customHeight="1">
      <c r="A96" s="503"/>
      <c r="B96" s="518"/>
      <c r="C96" s="519"/>
      <c r="D96" s="503"/>
      <c r="E96" s="503"/>
      <c r="F96" s="503"/>
      <c r="G96" s="504"/>
      <c r="H96" s="504"/>
      <c r="I96" s="504"/>
      <c r="J96" s="504"/>
      <c r="K96" s="808"/>
      <c r="L96" s="808"/>
      <c r="M96" s="808"/>
      <c r="N96" s="808"/>
      <c r="O96" s="808"/>
      <c r="P96" s="808"/>
      <c r="Q96" s="808"/>
      <c r="R96" s="808"/>
      <c r="S96" s="808"/>
      <c r="T96" s="808"/>
      <c r="U96" s="808"/>
      <c r="V96" s="808"/>
      <c r="W96" s="504"/>
      <c r="X96" s="495"/>
      <c r="Y96" s="517"/>
      <c r="Z96" s="517"/>
      <c r="AA96" s="517"/>
      <c r="AB96" s="517"/>
      <c r="AC96" s="517"/>
      <c r="AD96" s="517"/>
      <c r="AE96" s="517"/>
      <c r="AF96" s="517"/>
      <c r="AG96" s="517"/>
      <c r="AH96" s="517"/>
      <c r="AI96" s="517"/>
      <c r="AJ96" s="517"/>
      <c r="AK96" s="517"/>
      <c r="AL96" s="517"/>
      <c r="AM96" s="517"/>
      <c r="AN96" s="517"/>
      <c r="AO96" s="517"/>
      <c r="AP96" s="517"/>
      <c r="AQ96" s="517"/>
      <c r="AR96" s="517"/>
      <c r="AS96" s="517"/>
    </row>
    <row r="97" ht="11.25" customHeight="1">
      <c r="A97" s="503"/>
      <c r="B97" s="518"/>
      <c r="C97" s="519"/>
      <c r="D97" s="503"/>
      <c r="E97" s="503"/>
      <c r="F97" s="503"/>
      <c r="G97" s="504"/>
      <c r="H97" s="504"/>
      <c r="I97" s="504"/>
      <c r="J97" s="504"/>
      <c r="K97" s="808"/>
      <c r="L97" s="808"/>
      <c r="M97" s="808"/>
      <c r="N97" s="808"/>
      <c r="O97" s="808"/>
      <c r="P97" s="808"/>
      <c r="Q97" s="808"/>
      <c r="R97" s="808"/>
      <c r="S97" s="808"/>
      <c r="T97" s="808"/>
      <c r="U97" s="808"/>
      <c r="V97" s="808"/>
      <c r="W97" s="504"/>
      <c r="X97" s="495"/>
      <c r="Y97" s="517"/>
      <c r="Z97" s="517"/>
      <c r="AA97" s="517"/>
      <c r="AB97" s="517"/>
      <c r="AC97" s="517"/>
      <c r="AD97" s="517"/>
      <c r="AE97" s="517"/>
      <c r="AF97" s="517"/>
      <c r="AG97" s="517"/>
      <c r="AH97" s="517"/>
      <c r="AI97" s="517"/>
      <c r="AJ97" s="517"/>
      <c r="AK97" s="517"/>
      <c r="AL97" s="517"/>
      <c r="AM97" s="517"/>
      <c r="AN97" s="517"/>
      <c r="AO97" s="517"/>
      <c r="AP97" s="517"/>
      <c r="AQ97" s="517"/>
      <c r="AR97" s="517"/>
      <c r="AS97" s="517"/>
    </row>
    <row r="98" ht="11.25" customHeight="1">
      <c r="A98" s="503"/>
      <c r="B98" s="518"/>
      <c r="C98" s="519"/>
      <c r="D98" s="503"/>
      <c r="E98" s="503"/>
      <c r="F98" s="503"/>
      <c r="G98" s="504"/>
      <c r="H98" s="504"/>
      <c r="I98" s="504"/>
      <c r="J98" s="504"/>
      <c r="K98" s="808"/>
      <c r="L98" s="808"/>
      <c r="M98" s="808"/>
      <c r="N98" s="808"/>
      <c r="O98" s="808"/>
      <c r="P98" s="808"/>
      <c r="Q98" s="808"/>
      <c r="R98" s="808"/>
      <c r="S98" s="808"/>
      <c r="T98" s="808"/>
      <c r="U98" s="808"/>
      <c r="V98" s="808"/>
      <c r="W98" s="504"/>
      <c r="X98" s="495"/>
      <c r="Y98" s="517"/>
      <c r="Z98" s="517"/>
      <c r="AA98" s="517"/>
      <c r="AB98" s="517"/>
      <c r="AC98" s="517"/>
      <c r="AD98" s="517"/>
      <c r="AE98" s="517"/>
      <c r="AF98" s="517"/>
      <c r="AG98" s="517"/>
      <c r="AH98" s="517"/>
      <c r="AI98" s="517"/>
      <c r="AJ98" s="517"/>
      <c r="AK98" s="517"/>
      <c r="AL98" s="517"/>
      <c r="AM98" s="517"/>
      <c r="AN98" s="517"/>
      <c r="AO98" s="517"/>
      <c r="AP98" s="517"/>
      <c r="AQ98" s="517"/>
      <c r="AR98" s="517"/>
      <c r="AS98" s="517"/>
    </row>
    <row r="99" ht="11.25" customHeight="1">
      <c r="A99" s="503"/>
      <c r="B99" s="518"/>
      <c r="C99" s="519"/>
      <c r="D99" s="503"/>
      <c r="E99" s="503"/>
      <c r="F99" s="503"/>
      <c r="G99" s="504"/>
      <c r="H99" s="504"/>
      <c r="I99" s="504"/>
      <c r="J99" s="504"/>
      <c r="K99" s="808"/>
      <c r="L99" s="808"/>
      <c r="M99" s="808"/>
      <c r="N99" s="808"/>
      <c r="O99" s="808"/>
      <c r="P99" s="808"/>
      <c r="Q99" s="808"/>
      <c r="R99" s="808"/>
      <c r="S99" s="808"/>
      <c r="T99" s="808"/>
      <c r="U99" s="808"/>
      <c r="V99" s="808"/>
      <c r="W99" s="504"/>
      <c r="X99" s="495"/>
      <c r="Y99" s="517"/>
      <c r="Z99" s="517"/>
      <c r="AA99" s="517"/>
      <c r="AB99" s="517"/>
      <c r="AC99" s="517"/>
      <c r="AD99" s="517"/>
      <c r="AE99" s="517"/>
      <c r="AF99" s="517"/>
      <c r="AG99" s="517"/>
      <c r="AH99" s="517"/>
      <c r="AI99" s="517"/>
      <c r="AJ99" s="517"/>
      <c r="AK99" s="517"/>
      <c r="AL99" s="517"/>
      <c r="AM99" s="517"/>
      <c r="AN99" s="517"/>
      <c r="AO99" s="517"/>
      <c r="AP99" s="517"/>
      <c r="AQ99" s="517"/>
      <c r="AR99" s="517"/>
      <c r="AS99" s="517"/>
    </row>
    <row r="100" ht="11.25" customHeight="1">
      <c r="A100" s="503"/>
      <c r="B100" s="518"/>
      <c r="C100" s="519"/>
      <c r="D100" s="503"/>
      <c r="E100" s="503"/>
      <c r="F100" s="503"/>
      <c r="G100" s="504"/>
      <c r="H100" s="504"/>
      <c r="I100" s="504"/>
      <c r="J100" s="504"/>
      <c r="K100" s="808"/>
      <c r="L100" s="808"/>
      <c r="M100" s="808"/>
      <c r="N100" s="808"/>
      <c r="O100" s="808"/>
      <c r="P100" s="808"/>
      <c r="Q100" s="808"/>
      <c r="R100" s="808"/>
      <c r="S100" s="808"/>
      <c r="T100" s="808"/>
      <c r="U100" s="808"/>
      <c r="V100" s="808"/>
      <c r="W100" s="504"/>
      <c r="X100" s="495"/>
      <c r="Y100" s="517"/>
      <c r="Z100" s="517"/>
      <c r="AA100" s="517"/>
      <c r="AB100" s="517"/>
      <c r="AC100" s="517"/>
      <c r="AD100" s="517"/>
      <c r="AE100" s="517"/>
      <c r="AF100" s="517"/>
      <c r="AG100" s="517"/>
      <c r="AH100" s="517"/>
      <c r="AI100" s="517"/>
      <c r="AJ100" s="517"/>
      <c r="AK100" s="517"/>
      <c r="AL100" s="517"/>
      <c r="AM100" s="517"/>
      <c r="AN100" s="517"/>
      <c r="AO100" s="517"/>
      <c r="AP100" s="517"/>
      <c r="AQ100" s="517"/>
      <c r="AR100" s="517"/>
      <c r="AS100" s="517"/>
    </row>
    <row r="101" ht="11.25" customHeight="1">
      <c r="A101" s="503"/>
      <c r="B101" s="518"/>
      <c r="C101" s="519"/>
      <c r="D101" s="503"/>
      <c r="E101" s="503"/>
      <c r="F101" s="503"/>
      <c r="G101" s="504"/>
      <c r="H101" s="504"/>
      <c r="I101" s="504"/>
      <c r="J101" s="504"/>
      <c r="K101" s="808"/>
      <c r="L101" s="808"/>
      <c r="M101" s="808"/>
      <c r="N101" s="808"/>
      <c r="O101" s="808"/>
      <c r="P101" s="808"/>
      <c r="Q101" s="808"/>
      <c r="R101" s="808"/>
      <c r="S101" s="808"/>
      <c r="T101" s="808"/>
      <c r="U101" s="808"/>
      <c r="V101" s="808"/>
      <c r="W101" s="504"/>
      <c r="X101" s="495"/>
      <c r="Y101" s="517"/>
      <c r="Z101" s="517"/>
      <c r="AA101" s="517"/>
      <c r="AB101" s="517"/>
      <c r="AC101" s="517"/>
      <c r="AD101" s="517"/>
      <c r="AE101" s="517"/>
      <c r="AF101" s="517"/>
      <c r="AG101" s="517"/>
      <c r="AH101" s="517"/>
      <c r="AI101" s="517"/>
      <c r="AJ101" s="517"/>
      <c r="AK101" s="517"/>
      <c r="AL101" s="517"/>
      <c r="AM101" s="517"/>
      <c r="AN101" s="517"/>
      <c r="AO101" s="517"/>
      <c r="AP101" s="517"/>
      <c r="AQ101" s="517"/>
      <c r="AR101" s="517"/>
      <c r="AS101" s="517"/>
    </row>
    <row r="102" ht="11.25" customHeight="1">
      <c r="A102" s="503"/>
      <c r="B102" s="518"/>
      <c r="C102" s="519"/>
      <c r="D102" s="503"/>
      <c r="E102" s="503"/>
      <c r="F102" s="503"/>
      <c r="G102" s="504"/>
      <c r="H102" s="504"/>
      <c r="I102" s="504"/>
      <c r="J102" s="504"/>
      <c r="K102" s="808"/>
      <c r="L102" s="808"/>
      <c r="M102" s="808"/>
      <c r="N102" s="808"/>
      <c r="O102" s="808"/>
      <c r="P102" s="808"/>
      <c r="Q102" s="808"/>
      <c r="R102" s="808"/>
      <c r="S102" s="808"/>
      <c r="T102" s="808"/>
      <c r="U102" s="808"/>
      <c r="V102" s="808"/>
      <c r="W102" s="504"/>
      <c r="X102" s="495"/>
      <c r="Y102" s="517"/>
      <c r="Z102" s="517"/>
      <c r="AA102" s="517"/>
      <c r="AB102" s="517"/>
      <c r="AC102" s="517"/>
      <c r="AD102" s="517"/>
      <c r="AE102" s="517"/>
      <c r="AF102" s="517"/>
      <c r="AG102" s="517"/>
      <c r="AH102" s="517"/>
      <c r="AI102" s="517"/>
      <c r="AJ102" s="517"/>
      <c r="AK102" s="517"/>
      <c r="AL102" s="517"/>
      <c r="AM102" s="517"/>
      <c r="AN102" s="517"/>
      <c r="AO102" s="517"/>
      <c r="AP102" s="517"/>
      <c r="AQ102" s="517"/>
      <c r="AR102" s="517"/>
      <c r="AS102" s="517"/>
    </row>
    <row r="103" ht="11.25" customHeight="1">
      <c r="A103" s="503"/>
      <c r="B103" s="518"/>
      <c r="C103" s="519"/>
      <c r="D103" s="503"/>
      <c r="E103" s="503"/>
      <c r="F103" s="503"/>
      <c r="G103" s="504"/>
      <c r="H103" s="504"/>
      <c r="I103" s="504"/>
      <c r="J103" s="504"/>
      <c r="K103" s="808"/>
      <c r="L103" s="808"/>
      <c r="M103" s="808"/>
      <c r="N103" s="808"/>
      <c r="O103" s="808"/>
      <c r="P103" s="808"/>
      <c r="Q103" s="808"/>
      <c r="R103" s="808"/>
      <c r="S103" s="808"/>
      <c r="T103" s="808"/>
      <c r="U103" s="808"/>
      <c r="V103" s="808"/>
      <c r="W103" s="504"/>
      <c r="X103" s="495"/>
      <c r="Y103" s="517"/>
      <c r="Z103" s="517"/>
      <c r="AA103" s="517"/>
      <c r="AB103" s="517"/>
      <c r="AC103" s="517"/>
      <c r="AD103" s="517"/>
      <c r="AE103" s="517"/>
      <c r="AF103" s="517"/>
      <c r="AG103" s="517"/>
      <c r="AH103" s="517"/>
      <c r="AI103" s="517"/>
      <c r="AJ103" s="517"/>
      <c r="AK103" s="517"/>
      <c r="AL103" s="517"/>
      <c r="AM103" s="517"/>
      <c r="AN103" s="517"/>
      <c r="AO103" s="517"/>
      <c r="AP103" s="517"/>
      <c r="AQ103" s="517"/>
      <c r="AR103" s="517"/>
      <c r="AS103" s="517"/>
    </row>
    <row r="104" ht="11.25" customHeight="1">
      <c r="A104" s="503"/>
      <c r="B104" s="518"/>
      <c r="C104" s="519"/>
      <c r="D104" s="503"/>
      <c r="E104" s="503"/>
      <c r="F104" s="503"/>
      <c r="G104" s="504"/>
      <c r="H104" s="504"/>
      <c r="I104" s="504"/>
      <c r="J104" s="504"/>
      <c r="K104" s="808"/>
      <c r="L104" s="808"/>
      <c r="M104" s="808"/>
      <c r="N104" s="808"/>
      <c r="O104" s="808"/>
      <c r="P104" s="808"/>
      <c r="Q104" s="808"/>
      <c r="R104" s="808"/>
      <c r="S104" s="808"/>
      <c r="T104" s="808"/>
      <c r="U104" s="808"/>
      <c r="V104" s="808"/>
      <c r="W104" s="504"/>
      <c r="X104" s="495"/>
      <c r="Y104" s="517"/>
      <c r="Z104" s="517"/>
      <c r="AA104" s="517"/>
      <c r="AB104" s="517"/>
      <c r="AC104" s="517"/>
      <c r="AD104" s="517"/>
      <c r="AE104" s="517"/>
      <c r="AF104" s="517"/>
      <c r="AG104" s="517"/>
      <c r="AH104" s="517"/>
      <c r="AI104" s="517"/>
      <c r="AJ104" s="517"/>
      <c r="AK104" s="517"/>
      <c r="AL104" s="517"/>
      <c r="AM104" s="517"/>
      <c r="AN104" s="517"/>
      <c r="AO104" s="517"/>
      <c r="AP104" s="517"/>
      <c r="AQ104" s="517"/>
      <c r="AR104" s="517"/>
      <c r="AS104" s="517"/>
    </row>
    <row r="105" ht="11.25" customHeight="1">
      <c r="A105" s="503"/>
      <c r="B105" s="518"/>
      <c r="C105" s="519"/>
      <c r="D105" s="503"/>
      <c r="E105" s="503"/>
      <c r="F105" s="503"/>
      <c r="G105" s="504"/>
      <c r="H105" s="504"/>
      <c r="I105" s="504"/>
      <c r="J105" s="504"/>
      <c r="K105" s="808"/>
      <c r="L105" s="808"/>
      <c r="M105" s="808"/>
      <c r="N105" s="808"/>
      <c r="O105" s="808"/>
      <c r="P105" s="808"/>
      <c r="Q105" s="808"/>
      <c r="R105" s="808"/>
      <c r="S105" s="808"/>
      <c r="T105" s="808"/>
      <c r="U105" s="808"/>
      <c r="V105" s="808"/>
      <c r="W105" s="504"/>
      <c r="X105" s="495"/>
      <c r="Y105" s="517"/>
      <c r="Z105" s="517"/>
      <c r="AA105" s="517"/>
      <c r="AB105" s="517"/>
      <c r="AC105" s="517"/>
      <c r="AD105" s="517"/>
      <c r="AE105" s="517"/>
      <c r="AF105" s="517"/>
      <c r="AG105" s="517"/>
      <c r="AH105" s="517"/>
      <c r="AI105" s="517"/>
      <c r="AJ105" s="517"/>
      <c r="AK105" s="517"/>
      <c r="AL105" s="517"/>
      <c r="AM105" s="517"/>
      <c r="AN105" s="517"/>
      <c r="AO105" s="517"/>
      <c r="AP105" s="517"/>
      <c r="AQ105" s="517"/>
      <c r="AR105" s="517"/>
      <c r="AS105" s="517"/>
    </row>
    <row r="106" ht="11.25" customHeight="1">
      <c r="A106" s="517"/>
      <c r="B106" s="521"/>
      <c r="C106" s="522"/>
      <c r="D106" s="503"/>
      <c r="E106" s="504"/>
      <c r="F106" s="504"/>
      <c r="G106" s="504"/>
      <c r="H106" s="504"/>
      <c r="I106" s="504"/>
      <c r="J106" s="504"/>
      <c r="K106" s="808"/>
      <c r="L106" s="808"/>
      <c r="M106" s="808"/>
      <c r="N106" s="808"/>
      <c r="O106" s="808"/>
      <c r="P106" s="808"/>
      <c r="Q106" s="808"/>
      <c r="R106" s="808"/>
      <c r="S106" s="808"/>
      <c r="T106" s="808"/>
      <c r="U106" s="808"/>
      <c r="V106" s="808"/>
      <c r="W106" s="504"/>
      <c r="X106" s="523"/>
      <c r="Y106" s="517"/>
      <c r="Z106" s="517"/>
      <c r="AA106" s="517"/>
      <c r="AB106" s="517"/>
      <c r="AC106" s="517"/>
      <c r="AD106" s="517"/>
      <c r="AE106" s="517"/>
      <c r="AF106" s="517"/>
      <c r="AG106" s="517"/>
      <c r="AH106" s="517"/>
      <c r="AI106" s="517"/>
      <c r="AJ106" s="517"/>
      <c r="AK106" s="517"/>
      <c r="AL106" s="517"/>
      <c r="AM106" s="517"/>
      <c r="AN106" s="517"/>
      <c r="AO106" s="517"/>
      <c r="AP106" s="517"/>
      <c r="AQ106" s="517"/>
      <c r="AR106" s="517"/>
      <c r="AS106" s="517"/>
    </row>
    <row r="107" ht="11.25" customHeight="1">
      <c r="A107" s="517"/>
      <c r="B107" s="521"/>
      <c r="C107" s="522"/>
      <c r="D107" s="503"/>
      <c r="E107" s="504"/>
      <c r="F107" s="504"/>
      <c r="G107" s="504"/>
      <c r="H107" s="504"/>
      <c r="I107" s="504"/>
      <c r="J107" s="504"/>
      <c r="K107" s="808"/>
      <c r="L107" s="808"/>
      <c r="M107" s="808"/>
      <c r="N107" s="808"/>
      <c r="O107" s="808"/>
      <c r="P107" s="808"/>
      <c r="Q107" s="808"/>
      <c r="R107" s="808"/>
      <c r="S107" s="808"/>
      <c r="T107" s="808"/>
      <c r="U107" s="808"/>
      <c r="V107" s="808"/>
      <c r="W107" s="504"/>
      <c r="X107" s="523"/>
      <c r="Y107" s="517"/>
      <c r="Z107" s="517"/>
      <c r="AA107" s="517"/>
      <c r="AB107" s="517"/>
      <c r="AC107" s="517"/>
      <c r="AD107" s="517"/>
      <c r="AE107" s="517"/>
      <c r="AF107" s="517"/>
      <c r="AG107" s="517"/>
      <c r="AH107" s="517"/>
      <c r="AI107" s="517"/>
      <c r="AJ107" s="517"/>
      <c r="AK107" s="517"/>
      <c r="AL107" s="517"/>
      <c r="AM107" s="517"/>
      <c r="AN107" s="517"/>
      <c r="AO107" s="517"/>
      <c r="AP107" s="517"/>
      <c r="AQ107" s="517"/>
      <c r="AR107" s="517"/>
      <c r="AS107" s="517"/>
    </row>
    <row r="108" ht="11.25" customHeight="1">
      <c r="A108" s="517"/>
      <c r="B108" s="521"/>
      <c r="C108" s="522"/>
      <c r="D108" s="503"/>
      <c r="E108" s="504"/>
      <c r="F108" s="504"/>
      <c r="G108" s="504"/>
      <c r="H108" s="504"/>
      <c r="I108" s="504"/>
      <c r="J108" s="504"/>
      <c r="K108" s="808"/>
      <c r="L108" s="808"/>
      <c r="M108" s="808"/>
      <c r="N108" s="808"/>
      <c r="O108" s="808"/>
      <c r="P108" s="808"/>
      <c r="Q108" s="808"/>
      <c r="R108" s="808"/>
      <c r="S108" s="808"/>
      <c r="T108" s="808"/>
      <c r="U108" s="808"/>
      <c r="V108" s="808"/>
      <c r="W108" s="504"/>
      <c r="X108" s="523"/>
      <c r="Y108" s="517"/>
      <c r="Z108" s="517"/>
      <c r="AA108" s="517"/>
      <c r="AB108" s="517"/>
      <c r="AC108" s="517"/>
      <c r="AD108" s="517"/>
      <c r="AE108" s="517"/>
      <c r="AF108" s="517"/>
      <c r="AG108" s="517"/>
      <c r="AH108" s="517"/>
      <c r="AI108" s="517"/>
      <c r="AJ108" s="517"/>
      <c r="AK108" s="517"/>
      <c r="AL108" s="517"/>
      <c r="AM108" s="517"/>
      <c r="AN108" s="517"/>
      <c r="AO108" s="517"/>
      <c r="AP108" s="517"/>
      <c r="AQ108" s="517"/>
      <c r="AR108" s="517"/>
      <c r="AS108" s="517"/>
    </row>
    <row r="109" ht="11.25" customHeight="1">
      <c r="A109" s="517"/>
      <c r="B109" s="521"/>
      <c r="C109" s="522"/>
      <c r="D109" s="503"/>
      <c r="E109" s="504"/>
      <c r="F109" s="504"/>
      <c r="G109" s="504"/>
      <c r="H109" s="504"/>
      <c r="I109" s="504"/>
      <c r="J109" s="504"/>
      <c r="K109" s="808"/>
      <c r="L109" s="808"/>
      <c r="M109" s="808"/>
      <c r="N109" s="808"/>
      <c r="O109" s="808"/>
      <c r="P109" s="808"/>
      <c r="Q109" s="808"/>
      <c r="R109" s="808"/>
      <c r="S109" s="808"/>
      <c r="T109" s="808"/>
      <c r="U109" s="808"/>
      <c r="V109" s="808"/>
      <c r="W109" s="504"/>
      <c r="X109" s="523"/>
      <c r="Y109" s="517"/>
      <c r="Z109" s="517"/>
      <c r="AA109" s="517"/>
      <c r="AB109" s="517"/>
      <c r="AC109" s="517"/>
      <c r="AD109" s="517"/>
      <c r="AE109" s="517"/>
      <c r="AF109" s="517"/>
      <c r="AG109" s="517"/>
      <c r="AH109" s="517"/>
      <c r="AI109" s="517"/>
      <c r="AJ109" s="517"/>
      <c r="AK109" s="517"/>
      <c r="AL109" s="517"/>
      <c r="AM109" s="517"/>
      <c r="AN109" s="517"/>
      <c r="AO109" s="517"/>
      <c r="AP109" s="517"/>
      <c r="AQ109" s="517"/>
      <c r="AR109" s="517"/>
      <c r="AS109" s="517"/>
    </row>
    <row r="110" ht="11.25" customHeight="1">
      <c r="A110" s="517"/>
      <c r="B110" s="521"/>
      <c r="C110" s="522"/>
      <c r="D110" s="503"/>
      <c r="E110" s="504"/>
      <c r="F110" s="504"/>
      <c r="G110" s="504"/>
      <c r="H110" s="504"/>
      <c r="I110" s="504"/>
      <c r="J110" s="504"/>
      <c r="K110" s="808"/>
      <c r="L110" s="808"/>
      <c r="M110" s="808"/>
      <c r="N110" s="808"/>
      <c r="O110" s="808"/>
      <c r="P110" s="808"/>
      <c r="Q110" s="808"/>
      <c r="R110" s="808"/>
      <c r="S110" s="808"/>
      <c r="T110" s="808"/>
      <c r="U110" s="808"/>
      <c r="V110" s="808"/>
      <c r="W110" s="504"/>
      <c r="X110" s="523"/>
      <c r="Y110" s="517"/>
      <c r="Z110" s="517"/>
      <c r="AA110" s="517"/>
      <c r="AB110" s="517"/>
      <c r="AC110" s="517"/>
      <c r="AD110" s="517"/>
      <c r="AE110" s="517"/>
      <c r="AF110" s="517"/>
      <c r="AG110" s="517"/>
      <c r="AH110" s="517"/>
      <c r="AI110" s="517"/>
      <c r="AJ110" s="517"/>
      <c r="AK110" s="517"/>
      <c r="AL110" s="517"/>
      <c r="AM110" s="517"/>
      <c r="AN110" s="517"/>
      <c r="AO110" s="517"/>
      <c r="AP110" s="517"/>
      <c r="AQ110" s="517"/>
      <c r="AR110" s="517"/>
      <c r="AS110" s="517"/>
    </row>
    <row r="111" ht="11.25" customHeight="1">
      <c r="A111" s="517"/>
      <c r="B111" s="521"/>
      <c r="C111" s="522"/>
      <c r="D111" s="503"/>
      <c r="E111" s="504"/>
      <c r="F111" s="504"/>
      <c r="G111" s="504"/>
      <c r="H111" s="504"/>
      <c r="I111" s="504"/>
      <c r="J111" s="504"/>
      <c r="K111" s="808"/>
      <c r="L111" s="808"/>
      <c r="M111" s="808"/>
      <c r="N111" s="808"/>
      <c r="O111" s="808"/>
      <c r="P111" s="808"/>
      <c r="Q111" s="808"/>
      <c r="R111" s="808"/>
      <c r="S111" s="808"/>
      <c r="T111" s="808"/>
      <c r="U111" s="808"/>
      <c r="V111" s="808"/>
      <c r="W111" s="504"/>
      <c r="X111" s="523"/>
      <c r="Y111" s="517"/>
      <c r="Z111" s="517"/>
      <c r="AA111" s="517"/>
      <c r="AB111" s="517"/>
      <c r="AC111" s="517"/>
      <c r="AD111" s="517"/>
      <c r="AE111" s="517"/>
      <c r="AF111" s="517"/>
      <c r="AG111" s="517"/>
      <c r="AH111" s="517"/>
      <c r="AI111" s="517"/>
      <c r="AJ111" s="517"/>
      <c r="AK111" s="517"/>
      <c r="AL111" s="517"/>
      <c r="AM111" s="517"/>
      <c r="AN111" s="517"/>
      <c r="AO111" s="517"/>
      <c r="AP111" s="517"/>
      <c r="AQ111" s="517"/>
      <c r="AR111" s="517"/>
      <c r="AS111" s="517"/>
    </row>
    <row r="112" ht="11.25" customHeight="1">
      <c r="A112" s="517"/>
      <c r="B112" s="521"/>
      <c r="C112" s="522"/>
      <c r="D112" s="503"/>
      <c r="E112" s="504"/>
      <c r="F112" s="504"/>
      <c r="G112" s="504"/>
      <c r="H112" s="504"/>
      <c r="I112" s="504"/>
      <c r="J112" s="504"/>
      <c r="K112" s="808"/>
      <c r="L112" s="808"/>
      <c r="M112" s="808"/>
      <c r="N112" s="808"/>
      <c r="O112" s="808"/>
      <c r="P112" s="808"/>
      <c r="Q112" s="808"/>
      <c r="R112" s="808"/>
      <c r="S112" s="808"/>
      <c r="T112" s="808"/>
      <c r="U112" s="808"/>
      <c r="V112" s="808"/>
      <c r="W112" s="504"/>
      <c r="X112" s="523"/>
      <c r="Y112" s="517"/>
      <c r="Z112" s="517"/>
      <c r="AA112" s="517"/>
      <c r="AB112" s="517"/>
      <c r="AC112" s="517"/>
      <c r="AD112" s="517"/>
      <c r="AE112" s="517"/>
      <c r="AF112" s="517"/>
      <c r="AG112" s="517"/>
      <c r="AH112" s="517"/>
      <c r="AI112" s="517"/>
      <c r="AJ112" s="517"/>
      <c r="AK112" s="517"/>
      <c r="AL112" s="517"/>
      <c r="AM112" s="517"/>
      <c r="AN112" s="517"/>
      <c r="AO112" s="517"/>
      <c r="AP112" s="517"/>
      <c r="AQ112" s="517"/>
      <c r="AR112" s="517"/>
      <c r="AS112" s="517"/>
    </row>
    <row r="113" ht="11.25" customHeight="1">
      <c r="A113" s="517"/>
      <c r="B113" s="521"/>
      <c r="C113" s="522"/>
      <c r="D113" s="503"/>
      <c r="E113" s="504"/>
      <c r="F113" s="504"/>
      <c r="G113" s="504"/>
      <c r="H113" s="504"/>
      <c r="I113" s="504"/>
      <c r="J113" s="504"/>
      <c r="K113" s="808"/>
      <c r="L113" s="808"/>
      <c r="M113" s="808"/>
      <c r="N113" s="808"/>
      <c r="O113" s="808"/>
      <c r="P113" s="808"/>
      <c r="Q113" s="808"/>
      <c r="R113" s="808"/>
      <c r="S113" s="808"/>
      <c r="T113" s="808"/>
      <c r="U113" s="808"/>
      <c r="V113" s="808"/>
      <c r="W113" s="504"/>
      <c r="X113" s="523"/>
      <c r="Y113" s="517"/>
      <c r="Z113" s="517"/>
      <c r="AA113" s="517"/>
      <c r="AB113" s="517"/>
      <c r="AC113" s="517"/>
      <c r="AD113" s="517"/>
      <c r="AE113" s="517"/>
      <c r="AF113" s="517"/>
      <c r="AG113" s="517"/>
      <c r="AH113" s="517"/>
      <c r="AI113" s="517"/>
      <c r="AJ113" s="517"/>
      <c r="AK113" s="517"/>
      <c r="AL113" s="517"/>
      <c r="AM113" s="517"/>
      <c r="AN113" s="517"/>
      <c r="AO113" s="517"/>
      <c r="AP113" s="517"/>
      <c r="AQ113" s="517"/>
      <c r="AR113" s="517"/>
      <c r="AS113" s="517"/>
    </row>
    <row r="114" ht="11.25" customHeight="1">
      <c r="A114" s="517"/>
      <c r="B114" s="521"/>
      <c r="C114" s="522"/>
      <c r="D114" s="503"/>
      <c r="E114" s="504"/>
      <c r="F114" s="504"/>
      <c r="G114" s="504"/>
      <c r="H114" s="504"/>
      <c r="I114" s="504"/>
      <c r="J114" s="504"/>
      <c r="K114" s="808"/>
      <c r="L114" s="808"/>
      <c r="M114" s="808"/>
      <c r="N114" s="808"/>
      <c r="O114" s="808"/>
      <c r="P114" s="808"/>
      <c r="Q114" s="808"/>
      <c r="R114" s="808"/>
      <c r="S114" s="808"/>
      <c r="T114" s="808"/>
      <c r="U114" s="808"/>
      <c r="V114" s="808"/>
      <c r="W114" s="504"/>
      <c r="X114" s="523"/>
      <c r="Y114" s="517"/>
      <c r="Z114" s="517"/>
      <c r="AA114" s="517"/>
      <c r="AB114" s="517"/>
      <c r="AC114" s="517"/>
      <c r="AD114" s="517"/>
      <c r="AE114" s="517"/>
      <c r="AF114" s="517"/>
      <c r="AG114" s="517"/>
      <c r="AH114" s="517"/>
      <c r="AI114" s="517"/>
      <c r="AJ114" s="517"/>
      <c r="AK114" s="517"/>
      <c r="AL114" s="517"/>
      <c r="AM114" s="517"/>
      <c r="AN114" s="517"/>
      <c r="AO114" s="517"/>
      <c r="AP114" s="517"/>
      <c r="AQ114" s="517"/>
      <c r="AR114" s="517"/>
      <c r="AS114" s="517"/>
    </row>
    <row r="115" ht="11.25" customHeight="1">
      <c r="A115" s="517"/>
      <c r="B115" s="521"/>
      <c r="C115" s="522"/>
      <c r="D115" s="503"/>
      <c r="E115" s="504"/>
      <c r="F115" s="504"/>
      <c r="G115" s="504"/>
      <c r="H115" s="504"/>
      <c r="I115" s="504"/>
      <c r="J115" s="504"/>
      <c r="K115" s="808"/>
      <c r="L115" s="808"/>
      <c r="M115" s="808"/>
      <c r="N115" s="808"/>
      <c r="O115" s="808"/>
      <c r="P115" s="808"/>
      <c r="Q115" s="808"/>
      <c r="R115" s="808"/>
      <c r="S115" s="808"/>
      <c r="T115" s="808"/>
      <c r="U115" s="808"/>
      <c r="V115" s="808"/>
      <c r="W115" s="504"/>
      <c r="X115" s="523"/>
      <c r="Y115" s="517"/>
      <c r="Z115" s="517"/>
      <c r="AA115" s="517"/>
      <c r="AB115" s="517"/>
      <c r="AC115" s="517"/>
      <c r="AD115" s="517"/>
      <c r="AE115" s="517"/>
      <c r="AF115" s="517"/>
      <c r="AG115" s="517"/>
      <c r="AH115" s="517"/>
      <c r="AI115" s="517"/>
      <c r="AJ115" s="517"/>
      <c r="AK115" s="517"/>
      <c r="AL115" s="517"/>
      <c r="AM115" s="517"/>
      <c r="AN115" s="517"/>
      <c r="AO115" s="517"/>
      <c r="AP115" s="517"/>
      <c r="AQ115" s="517"/>
      <c r="AR115" s="517"/>
      <c r="AS115" s="517"/>
    </row>
    <row r="116" ht="11.25" customHeight="1">
      <c r="A116" s="517"/>
      <c r="B116" s="521"/>
      <c r="C116" s="522"/>
      <c r="D116" s="503"/>
      <c r="E116" s="504"/>
      <c r="F116" s="504"/>
      <c r="G116" s="504"/>
      <c r="H116" s="504"/>
      <c r="I116" s="504"/>
      <c r="J116" s="504"/>
      <c r="K116" s="808"/>
      <c r="L116" s="808"/>
      <c r="M116" s="808"/>
      <c r="N116" s="808"/>
      <c r="O116" s="808"/>
      <c r="P116" s="808"/>
      <c r="Q116" s="808"/>
      <c r="R116" s="808"/>
      <c r="S116" s="808"/>
      <c r="T116" s="808"/>
      <c r="U116" s="808"/>
      <c r="V116" s="808"/>
      <c r="W116" s="504"/>
      <c r="X116" s="523"/>
      <c r="Y116" s="517"/>
      <c r="Z116" s="517"/>
      <c r="AA116" s="517"/>
      <c r="AB116" s="517"/>
      <c r="AC116" s="517"/>
      <c r="AD116" s="517"/>
      <c r="AE116" s="517"/>
      <c r="AF116" s="517"/>
      <c r="AG116" s="517"/>
      <c r="AH116" s="517"/>
      <c r="AI116" s="517"/>
      <c r="AJ116" s="517"/>
      <c r="AK116" s="517"/>
      <c r="AL116" s="517"/>
      <c r="AM116" s="517"/>
      <c r="AN116" s="517"/>
      <c r="AO116" s="517"/>
      <c r="AP116" s="517"/>
      <c r="AQ116" s="517"/>
      <c r="AR116" s="517"/>
      <c r="AS116" s="517"/>
    </row>
    <row r="117" ht="11.25" customHeight="1">
      <c r="A117" s="517"/>
      <c r="B117" s="521"/>
      <c r="C117" s="522"/>
      <c r="D117" s="503"/>
      <c r="E117" s="504"/>
      <c r="F117" s="504"/>
      <c r="G117" s="504"/>
      <c r="H117" s="504"/>
      <c r="I117" s="504"/>
      <c r="J117" s="504"/>
      <c r="K117" s="808"/>
      <c r="L117" s="808"/>
      <c r="M117" s="808"/>
      <c r="N117" s="808"/>
      <c r="O117" s="808"/>
      <c r="P117" s="808"/>
      <c r="Q117" s="808"/>
      <c r="R117" s="808"/>
      <c r="S117" s="808"/>
      <c r="T117" s="808"/>
      <c r="U117" s="808"/>
      <c r="V117" s="808"/>
      <c r="W117" s="504"/>
      <c r="X117" s="523"/>
      <c r="Y117" s="517"/>
      <c r="Z117" s="517"/>
      <c r="AA117" s="517"/>
      <c r="AB117" s="517"/>
      <c r="AC117" s="517"/>
      <c r="AD117" s="517"/>
      <c r="AE117" s="517"/>
      <c r="AF117" s="517"/>
      <c r="AG117" s="517"/>
      <c r="AH117" s="517"/>
      <c r="AI117" s="517"/>
      <c r="AJ117" s="517"/>
      <c r="AK117" s="517"/>
      <c r="AL117" s="517"/>
      <c r="AM117" s="517"/>
      <c r="AN117" s="517"/>
      <c r="AO117" s="517"/>
      <c r="AP117" s="517"/>
      <c r="AQ117" s="517"/>
      <c r="AR117" s="517"/>
      <c r="AS117" s="517"/>
    </row>
    <row r="118" ht="11.25" customHeight="1">
      <c r="A118" s="517"/>
      <c r="B118" s="521"/>
      <c r="C118" s="522"/>
      <c r="D118" s="503"/>
      <c r="E118" s="504"/>
      <c r="F118" s="504"/>
      <c r="G118" s="504"/>
      <c r="H118" s="504"/>
      <c r="I118" s="504"/>
      <c r="J118" s="504"/>
      <c r="K118" s="808"/>
      <c r="L118" s="808"/>
      <c r="M118" s="808"/>
      <c r="N118" s="808"/>
      <c r="O118" s="808"/>
      <c r="P118" s="808"/>
      <c r="Q118" s="808"/>
      <c r="R118" s="808"/>
      <c r="S118" s="808"/>
      <c r="T118" s="808"/>
      <c r="U118" s="808"/>
      <c r="V118" s="808"/>
      <c r="W118" s="504"/>
      <c r="X118" s="523"/>
      <c r="Y118" s="517"/>
      <c r="Z118" s="517"/>
      <c r="AA118" s="517"/>
      <c r="AB118" s="517"/>
      <c r="AC118" s="517"/>
      <c r="AD118" s="517"/>
      <c r="AE118" s="517"/>
      <c r="AF118" s="517"/>
      <c r="AG118" s="517"/>
      <c r="AH118" s="517"/>
      <c r="AI118" s="517"/>
      <c r="AJ118" s="517"/>
      <c r="AK118" s="517"/>
      <c r="AL118" s="517"/>
      <c r="AM118" s="517"/>
      <c r="AN118" s="517"/>
      <c r="AO118" s="517"/>
      <c r="AP118" s="517"/>
      <c r="AQ118" s="517"/>
      <c r="AR118" s="517"/>
      <c r="AS118" s="517"/>
    </row>
    <row r="119" ht="11.25" customHeight="1">
      <c r="A119" s="517"/>
      <c r="B119" s="521"/>
      <c r="C119" s="522"/>
      <c r="D119" s="503"/>
      <c r="E119" s="504"/>
      <c r="F119" s="504"/>
      <c r="G119" s="504"/>
      <c r="H119" s="504"/>
      <c r="I119" s="504"/>
      <c r="J119" s="504"/>
      <c r="K119" s="808"/>
      <c r="L119" s="808"/>
      <c r="M119" s="808"/>
      <c r="N119" s="808"/>
      <c r="O119" s="808"/>
      <c r="P119" s="808"/>
      <c r="Q119" s="808"/>
      <c r="R119" s="808"/>
      <c r="S119" s="808"/>
      <c r="T119" s="808"/>
      <c r="U119" s="808"/>
      <c r="V119" s="808"/>
      <c r="W119" s="504"/>
      <c r="X119" s="523"/>
      <c r="Y119" s="517"/>
      <c r="Z119" s="517"/>
      <c r="AA119" s="517"/>
      <c r="AB119" s="517"/>
      <c r="AC119" s="517"/>
      <c r="AD119" s="517"/>
      <c r="AE119" s="517"/>
      <c r="AF119" s="517"/>
      <c r="AG119" s="517"/>
      <c r="AH119" s="517"/>
      <c r="AI119" s="517"/>
      <c r="AJ119" s="517"/>
      <c r="AK119" s="517"/>
      <c r="AL119" s="517"/>
      <c r="AM119" s="517"/>
      <c r="AN119" s="517"/>
      <c r="AO119" s="517"/>
      <c r="AP119" s="517"/>
      <c r="AQ119" s="517"/>
      <c r="AR119" s="517"/>
      <c r="AS119" s="517"/>
    </row>
    <row r="120" ht="11.25" customHeight="1">
      <c r="A120" s="517"/>
      <c r="B120" s="521"/>
      <c r="C120" s="522"/>
      <c r="D120" s="503"/>
      <c r="E120" s="504"/>
      <c r="F120" s="504"/>
      <c r="G120" s="504"/>
      <c r="H120" s="504"/>
      <c r="I120" s="504"/>
      <c r="J120" s="504"/>
      <c r="K120" s="808"/>
      <c r="L120" s="808"/>
      <c r="M120" s="808"/>
      <c r="N120" s="808"/>
      <c r="O120" s="808"/>
      <c r="P120" s="808"/>
      <c r="Q120" s="808"/>
      <c r="R120" s="808"/>
      <c r="S120" s="808"/>
      <c r="T120" s="808"/>
      <c r="U120" s="808"/>
      <c r="V120" s="808"/>
      <c r="W120" s="504"/>
      <c r="X120" s="523"/>
      <c r="Y120" s="517"/>
      <c r="Z120" s="517"/>
      <c r="AA120" s="517"/>
      <c r="AB120" s="517"/>
      <c r="AC120" s="517"/>
      <c r="AD120" s="517"/>
      <c r="AE120" s="517"/>
      <c r="AF120" s="517"/>
      <c r="AG120" s="517"/>
      <c r="AH120" s="517"/>
      <c r="AI120" s="517"/>
      <c r="AJ120" s="517"/>
      <c r="AK120" s="517"/>
      <c r="AL120" s="517"/>
      <c r="AM120" s="517"/>
      <c r="AN120" s="517"/>
      <c r="AO120" s="517"/>
      <c r="AP120" s="517"/>
      <c r="AQ120" s="517"/>
      <c r="AR120" s="517"/>
      <c r="AS120" s="517"/>
    </row>
    <row r="121" ht="11.25" customHeight="1">
      <c r="A121" s="517"/>
      <c r="B121" s="521"/>
      <c r="C121" s="522"/>
      <c r="D121" s="503"/>
      <c r="E121" s="504"/>
      <c r="F121" s="504"/>
      <c r="G121" s="504"/>
      <c r="H121" s="504"/>
      <c r="I121" s="504"/>
      <c r="J121" s="504"/>
      <c r="K121" s="808"/>
      <c r="L121" s="808"/>
      <c r="M121" s="808"/>
      <c r="N121" s="808"/>
      <c r="O121" s="808"/>
      <c r="P121" s="808"/>
      <c r="Q121" s="808"/>
      <c r="R121" s="808"/>
      <c r="S121" s="808"/>
      <c r="T121" s="808"/>
      <c r="U121" s="808"/>
      <c r="V121" s="808"/>
      <c r="W121" s="504"/>
      <c r="X121" s="523"/>
      <c r="Y121" s="517"/>
      <c r="Z121" s="517"/>
      <c r="AA121" s="517"/>
      <c r="AB121" s="517"/>
      <c r="AC121" s="517"/>
      <c r="AD121" s="517"/>
      <c r="AE121" s="517"/>
      <c r="AF121" s="517"/>
      <c r="AG121" s="517"/>
      <c r="AH121" s="517"/>
      <c r="AI121" s="517"/>
      <c r="AJ121" s="517"/>
      <c r="AK121" s="517"/>
      <c r="AL121" s="517"/>
      <c r="AM121" s="517"/>
      <c r="AN121" s="517"/>
      <c r="AO121" s="517"/>
      <c r="AP121" s="517"/>
      <c r="AQ121" s="517"/>
      <c r="AR121" s="517"/>
      <c r="AS121" s="517"/>
    </row>
    <row r="122" ht="11.25" customHeight="1">
      <c r="A122" s="517"/>
      <c r="B122" s="521"/>
      <c r="C122" s="522"/>
      <c r="D122" s="503"/>
      <c r="E122" s="504"/>
      <c r="F122" s="504"/>
      <c r="G122" s="504"/>
      <c r="H122" s="504"/>
      <c r="I122" s="504"/>
      <c r="J122" s="504"/>
      <c r="K122" s="808"/>
      <c r="L122" s="808"/>
      <c r="M122" s="808"/>
      <c r="N122" s="808"/>
      <c r="O122" s="808"/>
      <c r="P122" s="808"/>
      <c r="Q122" s="808"/>
      <c r="R122" s="808"/>
      <c r="S122" s="808"/>
      <c r="T122" s="808"/>
      <c r="U122" s="808"/>
      <c r="V122" s="808"/>
      <c r="W122" s="504"/>
      <c r="X122" s="523"/>
      <c r="Y122" s="517"/>
      <c r="Z122" s="517"/>
      <c r="AA122" s="517"/>
      <c r="AB122" s="517"/>
      <c r="AC122" s="517"/>
      <c r="AD122" s="517"/>
      <c r="AE122" s="517"/>
      <c r="AF122" s="517"/>
      <c r="AG122" s="517"/>
      <c r="AH122" s="517"/>
      <c r="AI122" s="517"/>
      <c r="AJ122" s="517"/>
      <c r="AK122" s="517"/>
      <c r="AL122" s="517"/>
      <c r="AM122" s="517"/>
      <c r="AN122" s="517"/>
      <c r="AO122" s="517"/>
      <c r="AP122" s="517"/>
      <c r="AQ122" s="517"/>
      <c r="AR122" s="517"/>
      <c r="AS122" s="517"/>
    </row>
    <row r="123" ht="11.25" customHeight="1">
      <c r="A123" s="517"/>
      <c r="B123" s="521"/>
      <c r="C123" s="522"/>
      <c r="D123" s="503"/>
      <c r="E123" s="504"/>
      <c r="F123" s="504"/>
      <c r="G123" s="504"/>
      <c r="H123" s="504"/>
      <c r="I123" s="504"/>
      <c r="J123" s="504"/>
      <c r="K123" s="808"/>
      <c r="L123" s="808"/>
      <c r="M123" s="808"/>
      <c r="N123" s="808"/>
      <c r="O123" s="808"/>
      <c r="P123" s="808"/>
      <c r="Q123" s="808"/>
      <c r="R123" s="808"/>
      <c r="S123" s="808"/>
      <c r="T123" s="808"/>
      <c r="U123" s="808"/>
      <c r="V123" s="808"/>
      <c r="W123" s="504"/>
      <c r="X123" s="523"/>
      <c r="Y123" s="517"/>
      <c r="Z123" s="517"/>
      <c r="AA123" s="517"/>
      <c r="AB123" s="517"/>
      <c r="AC123" s="517"/>
      <c r="AD123" s="517"/>
      <c r="AE123" s="517"/>
      <c r="AF123" s="517"/>
      <c r="AG123" s="517"/>
      <c r="AH123" s="517"/>
      <c r="AI123" s="517"/>
      <c r="AJ123" s="517"/>
      <c r="AK123" s="517"/>
      <c r="AL123" s="517"/>
      <c r="AM123" s="517"/>
      <c r="AN123" s="517"/>
      <c r="AO123" s="517"/>
      <c r="AP123" s="517"/>
      <c r="AQ123" s="517"/>
      <c r="AR123" s="517"/>
      <c r="AS123" s="517"/>
    </row>
    <row r="124" ht="11.25" customHeight="1">
      <c r="A124" s="517"/>
      <c r="B124" s="521"/>
      <c r="C124" s="522"/>
      <c r="D124" s="503"/>
      <c r="E124" s="504"/>
      <c r="F124" s="504"/>
      <c r="G124" s="504"/>
      <c r="H124" s="504"/>
      <c r="I124" s="504"/>
      <c r="J124" s="504"/>
      <c r="K124" s="808"/>
      <c r="L124" s="808"/>
      <c r="M124" s="808"/>
      <c r="N124" s="808"/>
      <c r="O124" s="808"/>
      <c r="P124" s="808"/>
      <c r="Q124" s="808"/>
      <c r="R124" s="808"/>
      <c r="S124" s="808"/>
      <c r="T124" s="808"/>
      <c r="U124" s="808"/>
      <c r="V124" s="808"/>
      <c r="W124" s="504"/>
      <c r="X124" s="523"/>
      <c r="Y124" s="517"/>
      <c r="Z124" s="517"/>
      <c r="AA124" s="517"/>
      <c r="AB124" s="517"/>
      <c r="AC124" s="517"/>
      <c r="AD124" s="517"/>
      <c r="AE124" s="517"/>
      <c r="AF124" s="517"/>
      <c r="AG124" s="517"/>
      <c r="AH124" s="517"/>
      <c r="AI124" s="517"/>
      <c r="AJ124" s="517"/>
      <c r="AK124" s="517"/>
      <c r="AL124" s="517"/>
      <c r="AM124" s="517"/>
      <c r="AN124" s="517"/>
      <c r="AO124" s="517"/>
      <c r="AP124" s="517"/>
      <c r="AQ124" s="517"/>
      <c r="AR124" s="517"/>
      <c r="AS124" s="517"/>
    </row>
    <row r="125" ht="11.25" customHeight="1">
      <c r="A125" s="517"/>
      <c r="B125" s="521"/>
      <c r="C125" s="522"/>
      <c r="D125" s="503"/>
      <c r="E125" s="504"/>
      <c r="F125" s="504"/>
      <c r="G125" s="504"/>
      <c r="H125" s="504"/>
      <c r="I125" s="504"/>
      <c r="J125" s="504"/>
      <c r="K125" s="808"/>
      <c r="L125" s="808"/>
      <c r="M125" s="808"/>
      <c r="N125" s="808"/>
      <c r="O125" s="808"/>
      <c r="P125" s="808"/>
      <c r="Q125" s="808"/>
      <c r="R125" s="808"/>
      <c r="S125" s="808"/>
      <c r="T125" s="808"/>
      <c r="U125" s="808"/>
      <c r="V125" s="808"/>
      <c r="W125" s="504"/>
      <c r="X125" s="523"/>
      <c r="Y125" s="517"/>
      <c r="Z125" s="517"/>
      <c r="AA125" s="517"/>
      <c r="AB125" s="517"/>
      <c r="AC125" s="517"/>
      <c r="AD125" s="517"/>
      <c r="AE125" s="517"/>
      <c r="AF125" s="517"/>
      <c r="AG125" s="517"/>
      <c r="AH125" s="517"/>
      <c r="AI125" s="517"/>
      <c r="AJ125" s="517"/>
      <c r="AK125" s="517"/>
      <c r="AL125" s="517"/>
      <c r="AM125" s="517"/>
      <c r="AN125" s="517"/>
      <c r="AO125" s="517"/>
      <c r="AP125" s="517"/>
      <c r="AQ125" s="517"/>
      <c r="AR125" s="517"/>
      <c r="AS125" s="517"/>
    </row>
    <row r="126" ht="11.25" customHeight="1">
      <c r="A126" s="517"/>
      <c r="B126" s="521"/>
      <c r="C126" s="522"/>
      <c r="D126" s="503"/>
      <c r="E126" s="504"/>
      <c r="F126" s="504"/>
      <c r="G126" s="504"/>
      <c r="H126" s="504"/>
      <c r="I126" s="504"/>
      <c r="J126" s="504"/>
      <c r="K126" s="808"/>
      <c r="L126" s="808"/>
      <c r="M126" s="808"/>
      <c r="N126" s="808"/>
      <c r="O126" s="808"/>
      <c r="P126" s="808"/>
      <c r="Q126" s="808"/>
      <c r="R126" s="808"/>
      <c r="S126" s="808"/>
      <c r="T126" s="808"/>
      <c r="U126" s="808"/>
      <c r="V126" s="808"/>
      <c r="W126" s="504"/>
      <c r="X126" s="523"/>
      <c r="Y126" s="517"/>
      <c r="Z126" s="517"/>
      <c r="AA126" s="517"/>
      <c r="AB126" s="517"/>
      <c r="AC126" s="517"/>
      <c r="AD126" s="517"/>
      <c r="AE126" s="517"/>
      <c r="AF126" s="517"/>
      <c r="AG126" s="517"/>
      <c r="AH126" s="517"/>
      <c r="AI126" s="517"/>
      <c r="AJ126" s="517"/>
      <c r="AK126" s="517"/>
      <c r="AL126" s="517"/>
      <c r="AM126" s="517"/>
      <c r="AN126" s="517"/>
      <c r="AO126" s="517"/>
      <c r="AP126" s="517"/>
      <c r="AQ126" s="517"/>
      <c r="AR126" s="517"/>
      <c r="AS126" s="517"/>
    </row>
    <row r="127" ht="11.25" customHeight="1">
      <c r="A127" s="517"/>
      <c r="B127" s="521"/>
      <c r="C127" s="522"/>
      <c r="D127" s="503"/>
      <c r="E127" s="504"/>
      <c r="F127" s="504"/>
      <c r="G127" s="504"/>
      <c r="H127" s="504"/>
      <c r="I127" s="504"/>
      <c r="J127" s="504"/>
      <c r="K127" s="808"/>
      <c r="L127" s="808"/>
      <c r="M127" s="808"/>
      <c r="N127" s="808"/>
      <c r="O127" s="808"/>
      <c r="P127" s="808"/>
      <c r="Q127" s="808"/>
      <c r="R127" s="808"/>
      <c r="S127" s="808"/>
      <c r="T127" s="808"/>
      <c r="U127" s="808"/>
      <c r="V127" s="808"/>
      <c r="W127" s="504"/>
      <c r="X127" s="523"/>
      <c r="Y127" s="517"/>
      <c r="Z127" s="517"/>
      <c r="AA127" s="517"/>
      <c r="AB127" s="517"/>
      <c r="AC127" s="517"/>
      <c r="AD127" s="517"/>
      <c r="AE127" s="517"/>
      <c r="AF127" s="517"/>
      <c r="AG127" s="517"/>
      <c r="AH127" s="517"/>
      <c r="AI127" s="517"/>
      <c r="AJ127" s="517"/>
      <c r="AK127" s="517"/>
      <c r="AL127" s="517"/>
      <c r="AM127" s="517"/>
      <c r="AN127" s="517"/>
      <c r="AO127" s="517"/>
      <c r="AP127" s="517"/>
      <c r="AQ127" s="517"/>
      <c r="AR127" s="517"/>
      <c r="AS127" s="517"/>
    </row>
    <row r="128" ht="11.25" customHeight="1">
      <c r="A128" s="517"/>
      <c r="B128" s="521"/>
      <c r="C128" s="522"/>
      <c r="D128" s="503"/>
      <c r="E128" s="504"/>
      <c r="F128" s="504"/>
      <c r="G128" s="504"/>
      <c r="H128" s="504"/>
      <c r="I128" s="504"/>
      <c r="J128" s="504"/>
      <c r="K128" s="808"/>
      <c r="L128" s="808"/>
      <c r="M128" s="808"/>
      <c r="N128" s="808"/>
      <c r="O128" s="808"/>
      <c r="P128" s="808"/>
      <c r="Q128" s="808"/>
      <c r="R128" s="808"/>
      <c r="S128" s="808"/>
      <c r="T128" s="808"/>
      <c r="U128" s="808"/>
      <c r="V128" s="808"/>
      <c r="W128" s="504"/>
      <c r="X128" s="523"/>
      <c r="Y128" s="517"/>
      <c r="Z128" s="517"/>
      <c r="AA128" s="517"/>
      <c r="AB128" s="517"/>
      <c r="AC128" s="517"/>
      <c r="AD128" s="517"/>
      <c r="AE128" s="517"/>
      <c r="AF128" s="517"/>
      <c r="AG128" s="517"/>
      <c r="AH128" s="517"/>
      <c r="AI128" s="517"/>
      <c r="AJ128" s="517"/>
      <c r="AK128" s="517"/>
      <c r="AL128" s="517"/>
      <c r="AM128" s="517"/>
      <c r="AN128" s="517"/>
      <c r="AO128" s="517"/>
      <c r="AP128" s="517"/>
      <c r="AQ128" s="517"/>
      <c r="AR128" s="517"/>
      <c r="AS128" s="517"/>
    </row>
    <row r="129" ht="11.25" customHeight="1">
      <c r="A129" s="517"/>
      <c r="B129" s="521"/>
      <c r="C129" s="522"/>
      <c r="D129" s="503"/>
      <c r="E129" s="504"/>
      <c r="F129" s="504"/>
      <c r="G129" s="504"/>
      <c r="H129" s="504"/>
      <c r="I129" s="504"/>
      <c r="J129" s="504"/>
      <c r="K129" s="808"/>
      <c r="L129" s="808"/>
      <c r="M129" s="808"/>
      <c r="N129" s="808"/>
      <c r="O129" s="808"/>
      <c r="P129" s="808"/>
      <c r="Q129" s="808"/>
      <c r="R129" s="808"/>
      <c r="S129" s="808"/>
      <c r="T129" s="808"/>
      <c r="U129" s="808"/>
      <c r="V129" s="808"/>
      <c r="W129" s="504"/>
      <c r="X129" s="523"/>
      <c r="Y129" s="517"/>
      <c r="Z129" s="517"/>
      <c r="AA129" s="517"/>
      <c r="AB129" s="517"/>
      <c r="AC129" s="517"/>
      <c r="AD129" s="517"/>
      <c r="AE129" s="517"/>
      <c r="AF129" s="517"/>
      <c r="AG129" s="517"/>
      <c r="AH129" s="517"/>
      <c r="AI129" s="517"/>
      <c r="AJ129" s="517"/>
      <c r="AK129" s="517"/>
      <c r="AL129" s="517"/>
      <c r="AM129" s="517"/>
      <c r="AN129" s="517"/>
      <c r="AO129" s="517"/>
      <c r="AP129" s="517"/>
      <c r="AQ129" s="517"/>
      <c r="AR129" s="517"/>
      <c r="AS129" s="517"/>
    </row>
    <row r="130" ht="11.25" customHeight="1">
      <c r="A130" s="517"/>
      <c r="B130" s="521"/>
      <c r="C130" s="522"/>
      <c r="D130" s="503"/>
      <c r="E130" s="504"/>
      <c r="F130" s="504"/>
      <c r="G130" s="504"/>
      <c r="H130" s="504"/>
      <c r="I130" s="504"/>
      <c r="J130" s="504"/>
      <c r="K130" s="808"/>
      <c r="L130" s="808"/>
      <c r="M130" s="808"/>
      <c r="N130" s="808"/>
      <c r="O130" s="808"/>
      <c r="P130" s="808"/>
      <c r="Q130" s="808"/>
      <c r="R130" s="808"/>
      <c r="S130" s="808"/>
      <c r="T130" s="808"/>
      <c r="U130" s="808"/>
      <c r="V130" s="808"/>
      <c r="W130" s="504"/>
      <c r="X130" s="523"/>
      <c r="Y130" s="517"/>
      <c r="Z130" s="517"/>
      <c r="AA130" s="517"/>
      <c r="AB130" s="517"/>
      <c r="AC130" s="517"/>
      <c r="AD130" s="517"/>
      <c r="AE130" s="517"/>
      <c r="AF130" s="517"/>
      <c r="AG130" s="517"/>
      <c r="AH130" s="517"/>
      <c r="AI130" s="517"/>
      <c r="AJ130" s="517"/>
      <c r="AK130" s="517"/>
      <c r="AL130" s="517"/>
      <c r="AM130" s="517"/>
      <c r="AN130" s="517"/>
      <c r="AO130" s="517"/>
      <c r="AP130" s="517"/>
      <c r="AQ130" s="517"/>
      <c r="AR130" s="517"/>
      <c r="AS130" s="517"/>
    </row>
    <row r="131" ht="11.25" customHeight="1">
      <c r="A131" s="517"/>
      <c r="B131" s="521"/>
      <c r="C131" s="522"/>
      <c r="D131" s="503"/>
      <c r="E131" s="504"/>
      <c r="F131" s="504"/>
      <c r="G131" s="504"/>
      <c r="H131" s="504"/>
      <c r="I131" s="504"/>
      <c r="J131" s="504"/>
      <c r="K131" s="808"/>
      <c r="L131" s="808"/>
      <c r="M131" s="808"/>
      <c r="N131" s="808"/>
      <c r="O131" s="808"/>
      <c r="P131" s="808"/>
      <c r="Q131" s="808"/>
      <c r="R131" s="808"/>
      <c r="S131" s="808"/>
      <c r="T131" s="808"/>
      <c r="U131" s="808"/>
      <c r="V131" s="808"/>
      <c r="W131" s="504"/>
      <c r="X131" s="523"/>
      <c r="Y131" s="517"/>
      <c r="Z131" s="517"/>
      <c r="AA131" s="517"/>
      <c r="AB131" s="517"/>
      <c r="AC131" s="517"/>
      <c r="AD131" s="517"/>
      <c r="AE131" s="517"/>
      <c r="AF131" s="517"/>
      <c r="AG131" s="517"/>
      <c r="AH131" s="517"/>
      <c r="AI131" s="517"/>
      <c r="AJ131" s="517"/>
      <c r="AK131" s="517"/>
      <c r="AL131" s="517"/>
      <c r="AM131" s="517"/>
      <c r="AN131" s="517"/>
      <c r="AO131" s="517"/>
      <c r="AP131" s="517"/>
      <c r="AQ131" s="517"/>
      <c r="AR131" s="517"/>
      <c r="AS131" s="517"/>
    </row>
    <row r="132" ht="11.25" customHeight="1">
      <c r="A132" s="517"/>
      <c r="B132" s="521"/>
      <c r="C132" s="522"/>
      <c r="D132" s="503"/>
      <c r="E132" s="504"/>
      <c r="F132" s="504"/>
      <c r="G132" s="504"/>
      <c r="H132" s="504"/>
      <c r="I132" s="504"/>
      <c r="J132" s="504"/>
      <c r="K132" s="808"/>
      <c r="L132" s="808"/>
      <c r="M132" s="808"/>
      <c r="N132" s="808"/>
      <c r="O132" s="808"/>
      <c r="P132" s="808"/>
      <c r="Q132" s="808"/>
      <c r="R132" s="808"/>
      <c r="S132" s="808"/>
      <c r="T132" s="808"/>
      <c r="U132" s="808"/>
      <c r="V132" s="808"/>
      <c r="W132" s="504"/>
      <c r="X132" s="523"/>
      <c r="Y132" s="517"/>
      <c r="Z132" s="517"/>
      <c r="AA132" s="517"/>
      <c r="AB132" s="517"/>
      <c r="AC132" s="517"/>
      <c r="AD132" s="517"/>
      <c r="AE132" s="517"/>
      <c r="AF132" s="517"/>
      <c r="AG132" s="517"/>
      <c r="AH132" s="517"/>
      <c r="AI132" s="517"/>
      <c r="AJ132" s="517"/>
      <c r="AK132" s="517"/>
      <c r="AL132" s="517"/>
      <c r="AM132" s="517"/>
      <c r="AN132" s="517"/>
      <c r="AO132" s="517"/>
      <c r="AP132" s="517"/>
      <c r="AQ132" s="517"/>
      <c r="AR132" s="517"/>
      <c r="AS132" s="517"/>
    </row>
    <row r="133" ht="11.25" customHeight="1">
      <c r="A133" s="517"/>
      <c r="B133" s="521"/>
      <c r="C133" s="522"/>
      <c r="D133" s="503"/>
      <c r="E133" s="504"/>
      <c r="F133" s="504"/>
      <c r="G133" s="504"/>
      <c r="H133" s="504"/>
      <c r="I133" s="504"/>
      <c r="J133" s="504"/>
      <c r="K133" s="808"/>
      <c r="L133" s="808"/>
      <c r="M133" s="808"/>
      <c r="N133" s="808"/>
      <c r="O133" s="808"/>
      <c r="P133" s="808"/>
      <c r="Q133" s="808"/>
      <c r="R133" s="808"/>
      <c r="S133" s="808"/>
      <c r="T133" s="808"/>
      <c r="U133" s="808"/>
      <c r="V133" s="808"/>
      <c r="W133" s="504"/>
      <c r="X133" s="523"/>
      <c r="Y133" s="517"/>
      <c r="Z133" s="517"/>
      <c r="AA133" s="517"/>
      <c r="AB133" s="517"/>
      <c r="AC133" s="517"/>
      <c r="AD133" s="517"/>
      <c r="AE133" s="517"/>
      <c r="AF133" s="517"/>
      <c r="AG133" s="517"/>
      <c r="AH133" s="517"/>
      <c r="AI133" s="517"/>
      <c r="AJ133" s="517"/>
      <c r="AK133" s="517"/>
      <c r="AL133" s="517"/>
      <c r="AM133" s="517"/>
      <c r="AN133" s="517"/>
      <c r="AO133" s="517"/>
      <c r="AP133" s="517"/>
      <c r="AQ133" s="517"/>
      <c r="AR133" s="517"/>
      <c r="AS133" s="517"/>
    </row>
    <row r="134" ht="11.25" customHeight="1">
      <c r="A134" s="517"/>
      <c r="B134" s="521"/>
      <c r="C134" s="522"/>
      <c r="D134" s="503"/>
      <c r="E134" s="504"/>
      <c r="F134" s="504"/>
      <c r="G134" s="504"/>
      <c r="H134" s="504"/>
      <c r="I134" s="504"/>
      <c r="J134" s="504"/>
      <c r="K134" s="808"/>
      <c r="L134" s="808"/>
      <c r="M134" s="808"/>
      <c r="N134" s="808"/>
      <c r="O134" s="808"/>
      <c r="P134" s="808"/>
      <c r="Q134" s="808"/>
      <c r="R134" s="808"/>
      <c r="S134" s="808"/>
      <c r="T134" s="808"/>
      <c r="U134" s="808"/>
      <c r="V134" s="808"/>
      <c r="W134" s="504"/>
      <c r="X134" s="523"/>
      <c r="Y134" s="517"/>
      <c r="Z134" s="517"/>
      <c r="AA134" s="517"/>
      <c r="AB134" s="517"/>
      <c r="AC134" s="517"/>
      <c r="AD134" s="517"/>
      <c r="AE134" s="517"/>
      <c r="AF134" s="517"/>
      <c r="AG134" s="517"/>
      <c r="AH134" s="517"/>
      <c r="AI134" s="517"/>
      <c r="AJ134" s="517"/>
      <c r="AK134" s="517"/>
      <c r="AL134" s="517"/>
      <c r="AM134" s="517"/>
      <c r="AN134" s="517"/>
      <c r="AO134" s="517"/>
      <c r="AP134" s="517"/>
      <c r="AQ134" s="517"/>
      <c r="AR134" s="517"/>
      <c r="AS134" s="517"/>
    </row>
    <row r="135" ht="11.25" customHeight="1">
      <c r="A135" s="517"/>
      <c r="B135" s="521"/>
      <c r="C135" s="522"/>
      <c r="D135" s="503"/>
      <c r="E135" s="504"/>
      <c r="F135" s="504"/>
      <c r="G135" s="504"/>
      <c r="H135" s="504"/>
      <c r="I135" s="504"/>
      <c r="J135" s="504"/>
      <c r="K135" s="808"/>
      <c r="L135" s="808"/>
      <c r="M135" s="808"/>
      <c r="N135" s="808"/>
      <c r="O135" s="808"/>
      <c r="P135" s="808"/>
      <c r="Q135" s="808"/>
      <c r="R135" s="808"/>
      <c r="S135" s="808"/>
      <c r="T135" s="808"/>
      <c r="U135" s="808"/>
      <c r="V135" s="808"/>
      <c r="W135" s="504"/>
      <c r="X135" s="523"/>
      <c r="Y135" s="517"/>
      <c r="Z135" s="517"/>
      <c r="AA135" s="517"/>
      <c r="AB135" s="517"/>
      <c r="AC135" s="517"/>
      <c r="AD135" s="517"/>
      <c r="AE135" s="517"/>
      <c r="AF135" s="517"/>
      <c r="AG135" s="517"/>
      <c r="AH135" s="517"/>
      <c r="AI135" s="517"/>
      <c r="AJ135" s="517"/>
      <c r="AK135" s="517"/>
      <c r="AL135" s="517"/>
      <c r="AM135" s="517"/>
      <c r="AN135" s="517"/>
      <c r="AO135" s="517"/>
      <c r="AP135" s="517"/>
      <c r="AQ135" s="517"/>
      <c r="AR135" s="517"/>
      <c r="AS135" s="517"/>
    </row>
    <row r="136" ht="11.25" customHeight="1">
      <c r="A136" s="517"/>
      <c r="B136" s="521"/>
      <c r="C136" s="522"/>
      <c r="D136" s="503"/>
      <c r="E136" s="504"/>
      <c r="F136" s="504"/>
      <c r="G136" s="504"/>
      <c r="H136" s="504"/>
      <c r="I136" s="504"/>
      <c r="J136" s="504"/>
      <c r="K136" s="808"/>
      <c r="L136" s="808"/>
      <c r="M136" s="808"/>
      <c r="N136" s="808"/>
      <c r="O136" s="808"/>
      <c r="P136" s="808"/>
      <c r="Q136" s="808"/>
      <c r="R136" s="808"/>
      <c r="S136" s="808"/>
      <c r="T136" s="808"/>
      <c r="U136" s="808"/>
      <c r="V136" s="808"/>
      <c r="W136" s="504"/>
      <c r="X136" s="523"/>
      <c r="Y136" s="517"/>
      <c r="Z136" s="517"/>
      <c r="AA136" s="517"/>
      <c r="AB136" s="517"/>
      <c r="AC136" s="517"/>
      <c r="AD136" s="517"/>
      <c r="AE136" s="517"/>
      <c r="AF136" s="517"/>
      <c r="AG136" s="517"/>
      <c r="AH136" s="517"/>
      <c r="AI136" s="517"/>
      <c r="AJ136" s="517"/>
      <c r="AK136" s="517"/>
      <c r="AL136" s="517"/>
      <c r="AM136" s="517"/>
      <c r="AN136" s="517"/>
      <c r="AO136" s="517"/>
      <c r="AP136" s="517"/>
      <c r="AQ136" s="517"/>
      <c r="AR136" s="517"/>
      <c r="AS136" s="517"/>
    </row>
    <row r="137" ht="11.25" customHeight="1">
      <c r="A137" s="517"/>
      <c r="B137" s="521"/>
      <c r="C137" s="522"/>
      <c r="D137" s="503"/>
      <c r="E137" s="504"/>
      <c r="F137" s="504"/>
      <c r="G137" s="504"/>
      <c r="H137" s="504"/>
      <c r="I137" s="504"/>
      <c r="J137" s="504"/>
      <c r="K137" s="808"/>
      <c r="L137" s="808"/>
      <c r="M137" s="808"/>
      <c r="N137" s="808"/>
      <c r="O137" s="808"/>
      <c r="P137" s="808"/>
      <c r="Q137" s="808"/>
      <c r="R137" s="808"/>
      <c r="S137" s="808"/>
      <c r="T137" s="808"/>
      <c r="U137" s="808"/>
      <c r="V137" s="808"/>
      <c r="W137" s="504"/>
      <c r="X137" s="523"/>
      <c r="Y137" s="517"/>
      <c r="Z137" s="517"/>
      <c r="AA137" s="517"/>
      <c r="AB137" s="517"/>
      <c r="AC137" s="517"/>
      <c r="AD137" s="517"/>
      <c r="AE137" s="517"/>
      <c r="AF137" s="517"/>
      <c r="AG137" s="517"/>
      <c r="AH137" s="517"/>
      <c r="AI137" s="517"/>
      <c r="AJ137" s="517"/>
      <c r="AK137" s="517"/>
      <c r="AL137" s="517"/>
      <c r="AM137" s="517"/>
      <c r="AN137" s="517"/>
      <c r="AO137" s="517"/>
      <c r="AP137" s="517"/>
      <c r="AQ137" s="517"/>
      <c r="AR137" s="517"/>
      <c r="AS137" s="517"/>
    </row>
    <row r="138" ht="11.25" customHeight="1">
      <c r="A138" s="517"/>
      <c r="B138" s="521"/>
      <c r="C138" s="522"/>
      <c r="D138" s="503"/>
      <c r="E138" s="504"/>
      <c r="F138" s="504"/>
      <c r="G138" s="504"/>
      <c r="H138" s="504"/>
      <c r="I138" s="504"/>
      <c r="J138" s="504"/>
      <c r="K138" s="808"/>
      <c r="L138" s="808"/>
      <c r="M138" s="808"/>
      <c r="N138" s="808"/>
      <c r="O138" s="808"/>
      <c r="P138" s="808"/>
      <c r="Q138" s="808"/>
      <c r="R138" s="808"/>
      <c r="S138" s="808"/>
      <c r="T138" s="808"/>
      <c r="U138" s="808"/>
      <c r="V138" s="808"/>
      <c r="W138" s="504"/>
      <c r="X138" s="523"/>
      <c r="Y138" s="517"/>
      <c r="Z138" s="517"/>
      <c r="AA138" s="517"/>
      <c r="AB138" s="517"/>
      <c r="AC138" s="517"/>
      <c r="AD138" s="517"/>
      <c r="AE138" s="517"/>
      <c r="AF138" s="517"/>
      <c r="AG138" s="517"/>
      <c r="AH138" s="517"/>
      <c r="AI138" s="517"/>
      <c r="AJ138" s="517"/>
      <c r="AK138" s="517"/>
      <c r="AL138" s="517"/>
      <c r="AM138" s="517"/>
      <c r="AN138" s="517"/>
      <c r="AO138" s="517"/>
      <c r="AP138" s="517"/>
      <c r="AQ138" s="517"/>
      <c r="AR138" s="517"/>
      <c r="AS138" s="517"/>
    </row>
    <row r="139" ht="11.25" customHeight="1">
      <c r="A139" s="517"/>
      <c r="B139" s="521"/>
      <c r="C139" s="522"/>
      <c r="D139" s="503"/>
      <c r="E139" s="504"/>
      <c r="F139" s="504"/>
      <c r="G139" s="504"/>
      <c r="H139" s="504"/>
      <c r="I139" s="504"/>
      <c r="J139" s="504"/>
      <c r="K139" s="808"/>
      <c r="L139" s="808"/>
      <c r="M139" s="808"/>
      <c r="N139" s="808"/>
      <c r="O139" s="808"/>
      <c r="P139" s="808"/>
      <c r="Q139" s="808"/>
      <c r="R139" s="808"/>
      <c r="S139" s="808"/>
      <c r="T139" s="808"/>
      <c r="U139" s="808"/>
      <c r="V139" s="808"/>
      <c r="W139" s="504"/>
      <c r="X139" s="523"/>
      <c r="Y139" s="517"/>
      <c r="Z139" s="517"/>
      <c r="AA139" s="517"/>
      <c r="AB139" s="517"/>
      <c r="AC139" s="517"/>
      <c r="AD139" s="517"/>
      <c r="AE139" s="517"/>
      <c r="AF139" s="517"/>
      <c r="AG139" s="517"/>
      <c r="AH139" s="517"/>
      <c r="AI139" s="517"/>
      <c r="AJ139" s="517"/>
      <c r="AK139" s="517"/>
      <c r="AL139" s="517"/>
      <c r="AM139" s="517"/>
      <c r="AN139" s="517"/>
      <c r="AO139" s="517"/>
      <c r="AP139" s="517"/>
      <c r="AQ139" s="517"/>
      <c r="AR139" s="517"/>
      <c r="AS139" s="517"/>
    </row>
    <row r="140" ht="11.25" customHeight="1">
      <c r="A140" s="517"/>
      <c r="B140" s="521"/>
      <c r="C140" s="522"/>
      <c r="D140" s="503"/>
      <c r="E140" s="504"/>
      <c r="F140" s="504"/>
      <c r="G140" s="504"/>
      <c r="H140" s="504"/>
      <c r="I140" s="504"/>
      <c r="J140" s="504"/>
      <c r="K140" s="808"/>
      <c r="L140" s="808"/>
      <c r="M140" s="808"/>
      <c r="N140" s="808"/>
      <c r="O140" s="808"/>
      <c r="P140" s="808"/>
      <c r="Q140" s="808"/>
      <c r="R140" s="808"/>
      <c r="S140" s="808"/>
      <c r="T140" s="808"/>
      <c r="U140" s="808"/>
      <c r="V140" s="808"/>
      <c r="W140" s="504"/>
      <c r="X140" s="523"/>
      <c r="Y140" s="517"/>
      <c r="Z140" s="517"/>
      <c r="AA140" s="517"/>
      <c r="AB140" s="517"/>
      <c r="AC140" s="517"/>
      <c r="AD140" s="517"/>
      <c r="AE140" s="517"/>
      <c r="AF140" s="517"/>
      <c r="AG140" s="517"/>
      <c r="AH140" s="517"/>
      <c r="AI140" s="517"/>
      <c r="AJ140" s="517"/>
      <c r="AK140" s="517"/>
      <c r="AL140" s="517"/>
      <c r="AM140" s="517"/>
      <c r="AN140" s="517"/>
      <c r="AO140" s="517"/>
      <c r="AP140" s="517"/>
      <c r="AQ140" s="517"/>
      <c r="AR140" s="517"/>
      <c r="AS140" s="517"/>
    </row>
    <row r="141" ht="11.25" customHeight="1">
      <c r="A141" s="517"/>
      <c r="B141" s="521"/>
      <c r="C141" s="522"/>
      <c r="D141" s="503"/>
      <c r="E141" s="504"/>
      <c r="F141" s="504"/>
      <c r="G141" s="504"/>
      <c r="H141" s="504"/>
      <c r="I141" s="504"/>
      <c r="J141" s="504"/>
      <c r="K141" s="808"/>
      <c r="L141" s="808"/>
      <c r="M141" s="808"/>
      <c r="N141" s="808"/>
      <c r="O141" s="808"/>
      <c r="P141" s="808"/>
      <c r="Q141" s="808"/>
      <c r="R141" s="808"/>
      <c r="S141" s="808"/>
      <c r="T141" s="808"/>
      <c r="U141" s="808"/>
      <c r="V141" s="808"/>
      <c r="W141" s="504"/>
      <c r="X141" s="523"/>
      <c r="Y141" s="517"/>
      <c r="Z141" s="517"/>
      <c r="AA141" s="517"/>
      <c r="AB141" s="517"/>
      <c r="AC141" s="517"/>
      <c r="AD141" s="517"/>
      <c r="AE141" s="517"/>
      <c r="AF141" s="517"/>
      <c r="AG141" s="517"/>
      <c r="AH141" s="517"/>
      <c r="AI141" s="517"/>
      <c r="AJ141" s="517"/>
      <c r="AK141" s="517"/>
      <c r="AL141" s="517"/>
      <c r="AM141" s="517"/>
      <c r="AN141" s="517"/>
      <c r="AO141" s="517"/>
      <c r="AP141" s="517"/>
      <c r="AQ141" s="517"/>
      <c r="AR141" s="517"/>
      <c r="AS141" s="517"/>
    </row>
    <row r="142" ht="11.25" customHeight="1">
      <c r="A142" s="517"/>
      <c r="B142" s="521"/>
      <c r="C142" s="522"/>
      <c r="D142" s="503"/>
      <c r="E142" s="504"/>
      <c r="F142" s="504"/>
      <c r="G142" s="504"/>
      <c r="H142" s="504"/>
      <c r="I142" s="504"/>
      <c r="J142" s="504"/>
      <c r="K142" s="808"/>
      <c r="L142" s="808"/>
      <c r="M142" s="808"/>
      <c r="N142" s="808"/>
      <c r="O142" s="808"/>
      <c r="P142" s="808"/>
      <c r="Q142" s="808"/>
      <c r="R142" s="808"/>
      <c r="S142" s="808"/>
      <c r="T142" s="808"/>
      <c r="U142" s="808"/>
      <c r="V142" s="808"/>
      <c r="W142" s="504"/>
      <c r="X142" s="523"/>
      <c r="Y142" s="517"/>
      <c r="Z142" s="517"/>
      <c r="AA142" s="517"/>
      <c r="AB142" s="517"/>
      <c r="AC142" s="517"/>
      <c r="AD142" s="517"/>
      <c r="AE142" s="517"/>
      <c r="AF142" s="517"/>
      <c r="AG142" s="517"/>
      <c r="AH142" s="517"/>
      <c r="AI142" s="517"/>
      <c r="AJ142" s="517"/>
      <c r="AK142" s="517"/>
      <c r="AL142" s="517"/>
      <c r="AM142" s="517"/>
      <c r="AN142" s="517"/>
      <c r="AO142" s="517"/>
      <c r="AP142" s="517"/>
      <c r="AQ142" s="517"/>
      <c r="AR142" s="517"/>
      <c r="AS142" s="517"/>
    </row>
    <row r="143" ht="11.25" customHeight="1">
      <c r="A143" s="517"/>
      <c r="B143" s="521"/>
      <c r="C143" s="522"/>
      <c r="D143" s="503"/>
      <c r="E143" s="504"/>
      <c r="F143" s="504"/>
      <c r="G143" s="504"/>
      <c r="H143" s="504"/>
      <c r="I143" s="504"/>
      <c r="J143" s="504"/>
      <c r="K143" s="808"/>
      <c r="L143" s="808"/>
      <c r="M143" s="808"/>
      <c r="N143" s="808"/>
      <c r="O143" s="808"/>
      <c r="P143" s="808"/>
      <c r="Q143" s="808"/>
      <c r="R143" s="808"/>
      <c r="S143" s="808"/>
      <c r="T143" s="808"/>
      <c r="U143" s="808"/>
      <c r="V143" s="808"/>
      <c r="W143" s="504"/>
      <c r="X143" s="523"/>
      <c r="Y143" s="517"/>
      <c r="Z143" s="517"/>
      <c r="AA143" s="517"/>
      <c r="AB143" s="517"/>
      <c r="AC143" s="517"/>
      <c r="AD143" s="517"/>
      <c r="AE143" s="517"/>
      <c r="AF143" s="517"/>
      <c r="AG143" s="517"/>
      <c r="AH143" s="517"/>
      <c r="AI143" s="517"/>
      <c r="AJ143" s="517"/>
      <c r="AK143" s="517"/>
      <c r="AL143" s="517"/>
      <c r="AM143" s="517"/>
      <c r="AN143" s="517"/>
      <c r="AO143" s="517"/>
      <c r="AP143" s="517"/>
      <c r="AQ143" s="517"/>
      <c r="AR143" s="517"/>
      <c r="AS143" s="517"/>
    </row>
    <row r="144" ht="11.25" customHeight="1">
      <c r="A144" s="517"/>
      <c r="B144" s="521"/>
      <c r="C144" s="522"/>
      <c r="D144" s="503"/>
      <c r="E144" s="504"/>
      <c r="F144" s="504"/>
      <c r="G144" s="504"/>
      <c r="H144" s="504"/>
      <c r="I144" s="504"/>
      <c r="J144" s="504"/>
      <c r="K144" s="808"/>
      <c r="L144" s="808"/>
      <c r="M144" s="808"/>
      <c r="N144" s="808"/>
      <c r="O144" s="808"/>
      <c r="P144" s="808"/>
      <c r="Q144" s="808"/>
      <c r="R144" s="808"/>
      <c r="S144" s="808"/>
      <c r="T144" s="808"/>
      <c r="U144" s="808"/>
      <c r="V144" s="808"/>
      <c r="W144" s="504"/>
      <c r="X144" s="523"/>
      <c r="Y144" s="517"/>
      <c r="Z144" s="517"/>
      <c r="AA144" s="517"/>
      <c r="AB144" s="517"/>
      <c r="AC144" s="517"/>
      <c r="AD144" s="517"/>
      <c r="AE144" s="517"/>
      <c r="AF144" s="517"/>
      <c r="AG144" s="517"/>
      <c r="AH144" s="517"/>
      <c r="AI144" s="517"/>
      <c r="AJ144" s="517"/>
      <c r="AK144" s="517"/>
      <c r="AL144" s="517"/>
      <c r="AM144" s="517"/>
      <c r="AN144" s="517"/>
      <c r="AO144" s="517"/>
      <c r="AP144" s="517"/>
      <c r="AQ144" s="517"/>
      <c r="AR144" s="517"/>
      <c r="AS144" s="517"/>
    </row>
    <row r="145" ht="11.25" customHeight="1">
      <c r="A145" s="517"/>
      <c r="B145" s="521"/>
      <c r="C145" s="522"/>
      <c r="D145" s="503"/>
      <c r="E145" s="504"/>
      <c r="F145" s="504"/>
      <c r="G145" s="504"/>
      <c r="H145" s="504"/>
      <c r="I145" s="504"/>
      <c r="J145" s="504"/>
      <c r="K145" s="808"/>
      <c r="L145" s="808"/>
      <c r="M145" s="808"/>
      <c r="N145" s="808"/>
      <c r="O145" s="808"/>
      <c r="P145" s="808"/>
      <c r="Q145" s="808"/>
      <c r="R145" s="808"/>
      <c r="S145" s="808"/>
      <c r="T145" s="808"/>
      <c r="U145" s="808"/>
      <c r="V145" s="808"/>
      <c r="W145" s="504"/>
      <c r="X145" s="523"/>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row>
    <row r="146" ht="11.25" customHeight="1">
      <c r="A146" s="517"/>
      <c r="B146" s="521"/>
      <c r="C146" s="522"/>
      <c r="D146" s="503"/>
      <c r="E146" s="504"/>
      <c r="F146" s="504"/>
      <c r="G146" s="504"/>
      <c r="H146" s="504"/>
      <c r="I146" s="504"/>
      <c r="J146" s="504"/>
      <c r="K146" s="808"/>
      <c r="L146" s="808"/>
      <c r="M146" s="808"/>
      <c r="N146" s="808"/>
      <c r="O146" s="808"/>
      <c r="P146" s="808"/>
      <c r="Q146" s="808"/>
      <c r="R146" s="808"/>
      <c r="S146" s="808"/>
      <c r="T146" s="808"/>
      <c r="U146" s="808"/>
      <c r="V146" s="808"/>
      <c r="W146" s="504"/>
      <c r="X146" s="523"/>
      <c r="Y146" s="517"/>
      <c r="Z146" s="517"/>
      <c r="AA146" s="517"/>
      <c r="AB146" s="517"/>
      <c r="AC146" s="517"/>
      <c r="AD146" s="517"/>
      <c r="AE146" s="517"/>
      <c r="AF146" s="517"/>
      <c r="AG146" s="517"/>
      <c r="AH146" s="517"/>
      <c r="AI146" s="517"/>
      <c r="AJ146" s="517"/>
      <c r="AK146" s="517"/>
      <c r="AL146" s="517"/>
      <c r="AM146" s="517"/>
      <c r="AN146" s="517"/>
      <c r="AO146" s="517"/>
      <c r="AP146" s="517"/>
      <c r="AQ146" s="517"/>
      <c r="AR146" s="517"/>
      <c r="AS146" s="517"/>
    </row>
    <row r="147" ht="11.25" customHeight="1">
      <c r="A147" s="517"/>
      <c r="B147" s="521"/>
      <c r="C147" s="522"/>
      <c r="D147" s="503"/>
      <c r="E147" s="504"/>
      <c r="F147" s="504"/>
      <c r="G147" s="504"/>
      <c r="H147" s="504"/>
      <c r="I147" s="504"/>
      <c r="J147" s="504"/>
      <c r="K147" s="808"/>
      <c r="L147" s="808"/>
      <c r="M147" s="808"/>
      <c r="N147" s="808"/>
      <c r="O147" s="808"/>
      <c r="P147" s="808"/>
      <c r="Q147" s="808"/>
      <c r="R147" s="808"/>
      <c r="S147" s="808"/>
      <c r="T147" s="808"/>
      <c r="U147" s="808"/>
      <c r="V147" s="808"/>
      <c r="W147" s="504"/>
      <c r="X147" s="523"/>
      <c r="Y147" s="517"/>
      <c r="Z147" s="517"/>
      <c r="AA147" s="517"/>
      <c r="AB147" s="517"/>
      <c r="AC147" s="517"/>
      <c r="AD147" s="517"/>
      <c r="AE147" s="517"/>
      <c r="AF147" s="517"/>
      <c r="AG147" s="517"/>
      <c r="AH147" s="517"/>
      <c r="AI147" s="517"/>
      <c r="AJ147" s="517"/>
      <c r="AK147" s="517"/>
      <c r="AL147" s="517"/>
      <c r="AM147" s="517"/>
      <c r="AN147" s="517"/>
      <c r="AO147" s="517"/>
      <c r="AP147" s="517"/>
      <c r="AQ147" s="517"/>
      <c r="AR147" s="517"/>
      <c r="AS147" s="517"/>
    </row>
    <row r="148" ht="11.25" customHeight="1">
      <c r="A148" s="517"/>
      <c r="B148" s="521"/>
      <c r="C148" s="522"/>
      <c r="D148" s="503"/>
      <c r="E148" s="504"/>
      <c r="F148" s="504"/>
      <c r="G148" s="504"/>
      <c r="H148" s="504"/>
      <c r="I148" s="504"/>
      <c r="J148" s="504"/>
      <c r="K148" s="808"/>
      <c r="L148" s="808"/>
      <c r="M148" s="808"/>
      <c r="N148" s="808"/>
      <c r="O148" s="808"/>
      <c r="P148" s="808"/>
      <c r="Q148" s="808"/>
      <c r="R148" s="808"/>
      <c r="S148" s="808"/>
      <c r="T148" s="808"/>
      <c r="U148" s="808"/>
      <c r="V148" s="808"/>
      <c r="W148" s="504"/>
      <c r="X148" s="523"/>
      <c r="Y148" s="517"/>
      <c r="Z148" s="517"/>
      <c r="AA148" s="517"/>
      <c r="AB148" s="517"/>
      <c r="AC148" s="517"/>
      <c r="AD148" s="517"/>
      <c r="AE148" s="517"/>
      <c r="AF148" s="517"/>
      <c r="AG148" s="517"/>
      <c r="AH148" s="517"/>
      <c r="AI148" s="517"/>
      <c r="AJ148" s="517"/>
      <c r="AK148" s="517"/>
      <c r="AL148" s="517"/>
      <c r="AM148" s="517"/>
      <c r="AN148" s="517"/>
      <c r="AO148" s="517"/>
      <c r="AP148" s="517"/>
      <c r="AQ148" s="517"/>
      <c r="AR148" s="517"/>
      <c r="AS148" s="517"/>
    </row>
    <row r="149" ht="11.25" customHeight="1">
      <c r="A149" s="517"/>
      <c r="B149" s="521"/>
      <c r="C149" s="522"/>
      <c r="D149" s="503"/>
      <c r="E149" s="504"/>
      <c r="F149" s="504"/>
      <c r="G149" s="504"/>
      <c r="H149" s="504"/>
      <c r="I149" s="504"/>
      <c r="J149" s="504"/>
      <c r="K149" s="808"/>
      <c r="L149" s="808"/>
      <c r="M149" s="808"/>
      <c r="N149" s="808"/>
      <c r="O149" s="808"/>
      <c r="P149" s="808"/>
      <c r="Q149" s="808"/>
      <c r="R149" s="808"/>
      <c r="S149" s="808"/>
      <c r="T149" s="808"/>
      <c r="U149" s="808"/>
      <c r="V149" s="808"/>
      <c r="W149" s="504"/>
      <c r="X149" s="523"/>
      <c r="Y149" s="517"/>
      <c r="Z149" s="517"/>
      <c r="AA149" s="517"/>
      <c r="AB149" s="517"/>
      <c r="AC149" s="517"/>
      <c r="AD149" s="517"/>
      <c r="AE149" s="517"/>
      <c r="AF149" s="517"/>
      <c r="AG149" s="517"/>
      <c r="AH149" s="517"/>
      <c r="AI149" s="517"/>
      <c r="AJ149" s="517"/>
      <c r="AK149" s="517"/>
      <c r="AL149" s="517"/>
      <c r="AM149" s="517"/>
      <c r="AN149" s="517"/>
      <c r="AO149" s="517"/>
      <c r="AP149" s="517"/>
      <c r="AQ149" s="517"/>
      <c r="AR149" s="517"/>
      <c r="AS149" s="517"/>
    </row>
    <row r="150" ht="11.25" customHeight="1">
      <c r="A150" s="517"/>
      <c r="B150" s="521"/>
      <c r="C150" s="522"/>
      <c r="D150" s="503"/>
      <c r="E150" s="504"/>
      <c r="F150" s="504"/>
      <c r="G150" s="504"/>
      <c r="H150" s="504"/>
      <c r="I150" s="504"/>
      <c r="J150" s="504"/>
      <c r="K150" s="808"/>
      <c r="L150" s="808"/>
      <c r="M150" s="808"/>
      <c r="N150" s="808"/>
      <c r="O150" s="808"/>
      <c r="P150" s="808"/>
      <c r="Q150" s="808"/>
      <c r="R150" s="808"/>
      <c r="S150" s="808"/>
      <c r="T150" s="808"/>
      <c r="U150" s="808"/>
      <c r="V150" s="808"/>
      <c r="W150" s="504"/>
      <c r="X150" s="523"/>
      <c r="Y150" s="517"/>
      <c r="Z150" s="517"/>
      <c r="AA150" s="517"/>
      <c r="AB150" s="517"/>
      <c r="AC150" s="517"/>
      <c r="AD150" s="517"/>
      <c r="AE150" s="517"/>
      <c r="AF150" s="517"/>
      <c r="AG150" s="517"/>
      <c r="AH150" s="517"/>
      <c r="AI150" s="517"/>
      <c r="AJ150" s="517"/>
      <c r="AK150" s="517"/>
      <c r="AL150" s="517"/>
      <c r="AM150" s="517"/>
      <c r="AN150" s="517"/>
      <c r="AO150" s="517"/>
      <c r="AP150" s="517"/>
      <c r="AQ150" s="517"/>
      <c r="AR150" s="517"/>
      <c r="AS150" s="517"/>
    </row>
    <row r="151" ht="11.25" customHeight="1">
      <c r="A151" s="517"/>
      <c r="B151" s="521"/>
      <c r="C151" s="522"/>
      <c r="D151" s="503"/>
      <c r="E151" s="504"/>
      <c r="F151" s="504"/>
      <c r="G151" s="504"/>
      <c r="H151" s="504"/>
      <c r="I151" s="504"/>
      <c r="J151" s="504"/>
      <c r="K151" s="808"/>
      <c r="L151" s="808"/>
      <c r="M151" s="808"/>
      <c r="N151" s="808"/>
      <c r="O151" s="808"/>
      <c r="P151" s="808"/>
      <c r="Q151" s="808"/>
      <c r="R151" s="808"/>
      <c r="S151" s="808"/>
      <c r="T151" s="808"/>
      <c r="U151" s="808"/>
      <c r="V151" s="808"/>
      <c r="W151" s="504"/>
      <c r="X151" s="523"/>
      <c r="Y151" s="517"/>
      <c r="Z151" s="517"/>
      <c r="AA151" s="517"/>
      <c r="AB151" s="517"/>
      <c r="AC151" s="517"/>
      <c r="AD151" s="517"/>
      <c r="AE151" s="517"/>
      <c r="AF151" s="517"/>
      <c r="AG151" s="517"/>
      <c r="AH151" s="517"/>
      <c r="AI151" s="517"/>
      <c r="AJ151" s="517"/>
      <c r="AK151" s="517"/>
      <c r="AL151" s="517"/>
      <c r="AM151" s="517"/>
      <c r="AN151" s="517"/>
      <c r="AO151" s="517"/>
      <c r="AP151" s="517"/>
      <c r="AQ151" s="517"/>
      <c r="AR151" s="517"/>
      <c r="AS151" s="517"/>
    </row>
    <row r="152" ht="11.25" customHeight="1">
      <c r="A152" s="517"/>
      <c r="B152" s="521"/>
      <c r="C152" s="522"/>
      <c r="D152" s="503"/>
      <c r="E152" s="504"/>
      <c r="F152" s="504"/>
      <c r="G152" s="504"/>
      <c r="H152" s="504"/>
      <c r="I152" s="504"/>
      <c r="J152" s="504"/>
      <c r="K152" s="808"/>
      <c r="L152" s="808"/>
      <c r="M152" s="808"/>
      <c r="N152" s="808"/>
      <c r="O152" s="808"/>
      <c r="P152" s="808"/>
      <c r="Q152" s="808"/>
      <c r="R152" s="808"/>
      <c r="S152" s="808"/>
      <c r="T152" s="808"/>
      <c r="U152" s="808"/>
      <c r="V152" s="808"/>
      <c r="W152" s="504"/>
      <c r="X152" s="523"/>
      <c r="Y152" s="517"/>
      <c r="Z152" s="517"/>
      <c r="AA152" s="517"/>
      <c r="AB152" s="517"/>
      <c r="AC152" s="517"/>
      <c r="AD152" s="517"/>
      <c r="AE152" s="517"/>
      <c r="AF152" s="517"/>
      <c r="AG152" s="517"/>
      <c r="AH152" s="517"/>
      <c r="AI152" s="517"/>
      <c r="AJ152" s="517"/>
      <c r="AK152" s="517"/>
      <c r="AL152" s="517"/>
      <c r="AM152" s="517"/>
      <c r="AN152" s="517"/>
      <c r="AO152" s="517"/>
      <c r="AP152" s="517"/>
      <c r="AQ152" s="517"/>
      <c r="AR152" s="517"/>
      <c r="AS152" s="517"/>
    </row>
    <row r="153" ht="11.25" customHeight="1">
      <c r="A153" s="517"/>
      <c r="B153" s="521"/>
      <c r="C153" s="522"/>
      <c r="D153" s="503"/>
      <c r="E153" s="504"/>
      <c r="F153" s="504"/>
      <c r="G153" s="504"/>
      <c r="H153" s="504"/>
      <c r="I153" s="504"/>
      <c r="J153" s="504"/>
      <c r="K153" s="808"/>
      <c r="L153" s="808"/>
      <c r="M153" s="808"/>
      <c r="N153" s="808"/>
      <c r="O153" s="808"/>
      <c r="P153" s="808"/>
      <c r="Q153" s="808"/>
      <c r="R153" s="808"/>
      <c r="S153" s="808"/>
      <c r="T153" s="808"/>
      <c r="U153" s="808"/>
      <c r="V153" s="808"/>
      <c r="W153" s="504"/>
      <c r="X153" s="523"/>
      <c r="Y153" s="517"/>
      <c r="Z153" s="517"/>
      <c r="AA153" s="517"/>
      <c r="AB153" s="517"/>
      <c r="AC153" s="517"/>
      <c r="AD153" s="517"/>
      <c r="AE153" s="517"/>
      <c r="AF153" s="517"/>
      <c r="AG153" s="517"/>
      <c r="AH153" s="517"/>
      <c r="AI153" s="517"/>
      <c r="AJ153" s="517"/>
      <c r="AK153" s="517"/>
      <c r="AL153" s="517"/>
      <c r="AM153" s="517"/>
      <c r="AN153" s="517"/>
      <c r="AO153" s="517"/>
      <c r="AP153" s="517"/>
      <c r="AQ153" s="517"/>
      <c r="AR153" s="517"/>
      <c r="AS153" s="517"/>
    </row>
    <row r="154" ht="11.25" customHeight="1">
      <c r="A154" s="517"/>
      <c r="B154" s="521"/>
      <c r="C154" s="522"/>
      <c r="D154" s="503"/>
      <c r="E154" s="504"/>
      <c r="F154" s="504"/>
      <c r="G154" s="504"/>
      <c r="H154" s="504"/>
      <c r="I154" s="504"/>
      <c r="J154" s="504"/>
      <c r="K154" s="808"/>
      <c r="L154" s="808"/>
      <c r="M154" s="808"/>
      <c r="N154" s="808"/>
      <c r="O154" s="808"/>
      <c r="P154" s="808"/>
      <c r="Q154" s="808"/>
      <c r="R154" s="808"/>
      <c r="S154" s="808"/>
      <c r="T154" s="808"/>
      <c r="U154" s="808"/>
      <c r="V154" s="808"/>
      <c r="W154" s="504"/>
      <c r="X154" s="523"/>
      <c r="Y154" s="517"/>
      <c r="Z154" s="517"/>
      <c r="AA154" s="517"/>
      <c r="AB154" s="517"/>
      <c r="AC154" s="517"/>
      <c r="AD154" s="517"/>
      <c r="AE154" s="517"/>
      <c r="AF154" s="517"/>
      <c r="AG154" s="517"/>
      <c r="AH154" s="517"/>
      <c r="AI154" s="517"/>
      <c r="AJ154" s="517"/>
      <c r="AK154" s="517"/>
      <c r="AL154" s="517"/>
      <c r="AM154" s="517"/>
      <c r="AN154" s="517"/>
      <c r="AO154" s="517"/>
      <c r="AP154" s="517"/>
      <c r="AQ154" s="517"/>
      <c r="AR154" s="517"/>
      <c r="AS154" s="517"/>
    </row>
    <row r="155" ht="11.25" customHeight="1">
      <c r="A155" s="517"/>
      <c r="B155" s="521"/>
      <c r="C155" s="522"/>
      <c r="D155" s="503"/>
      <c r="E155" s="504"/>
      <c r="F155" s="504"/>
      <c r="G155" s="504"/>
      <c r="H155" s="504"/>
      <c r="I155" s="504"/>
      <c r="J155" s="504"/>
      <c r="K155" s="808"/>
      <c r="L155" s="808"/>
      <c r="M155" s="808"/>
      <c r="N155" s="808"/>
      <c r="O155" s="808"/>
      <c r="P155" s="808"/>
      <c r="Q155" s="808"/>
      <c r="R155" s="808"/>
      <c r="S155" s="808"/>
      <c r="T155" s="808"/>
      <c r="U155" s="808"/>
      <c r="V155" s="808"/>
      <c r="W155" s="504"/>
      <c r="X155" s="523"/>
      <c r="Y155" s="517"/>
      <c r="Z155" s="517"/>
      <c r="AA155" s="517"/>
      <c r="AB155" s="517"/>
      <c r="AC155" s="517"/>
      <c r="AD155" s="517"/>
      <c r="AE155" s="517"/>
      <c r="AF155" s="517"/>
      <c r="AG155" s="517"/>
      <c r="AH155" s="517"/>
      <c r="AI155" s="517"/>
      <c r="AJ155" s="517"/>
      <c r="AK155" s="517"/>
      <c r="AL155" s="517"/>
      <c r="AM155" s="517"/>
      <c r="AN155" s="517"/>
      <c r="AO155" s="517"/>
      <c r="AP155" s="517"/>
      <c r="AQ155" s="517"/>
      <c r="AR155" s="517"/>
      <c r="AS155" s="517"/>
    </row>
    <row r="156" ht="11.25" customHeight="1">
      <c r="A156" s="517"/>
      <c r="B156" s="521"/>
      <c r="C156" s="522"/>
      <c r="D156" s="503"/>
      <c r="E156" s="504"/>
      <c r="F156" s="504"/>
      <c r="G156" s="504"/>
      <c r="H156" s="504"/>
      <c r="I156" s="504"/>
      <c r="J156" s="504"/>
      <c r="K156" s="808"/>
      <c r="L156" s="808"/>
      <c r="M156" s="808"/>
      <c r="N156" s="808"/>
      <c r="O156" s="808"/>
      <c r="P156" s="808"/>
      <c r="Q156" s="808"/>
      <c r="R156" s="808"/>
      <c r="S156" s="808"/>
      <c r="T156" s="808"/>
      <c r="U156" s="808"/>
      <c r="V156" s="808"/>
      <c r="W156" s="504"/>
      <c r="X156" s="523"/>
      <c r="Y156" s="517"/>
      <c r="Z156" s="517"/>
      <c r="AA156" s="517"/>
      <c r="AB156" s="517"/>
      <c r="AC156" s="517"/>
      <c r="AD156" s="517"/>
      <c r="AE156" s="517"/>
      <c r="AF156" s="517"/>
      <c r="AG156" s="517"/>
      <c r="AH156" s="517"/>
      <c r="AI156" s="517"/>
      <c r="AJ156" s="517"/>
      <c r="AK156" s="517"/>
      <c r="AL156" s="517"/>
      <c r="AM156" s="517"/>
      <c r="AN156" s="517"/>
      <c r="AO156" s="517"/>
      <c r="AP156" s="517"/>
      <c r="AQ156" s="517"/>
      <c r="AR156" s="517"/>
      <c r="AS156" s="517"/>
    </row>
    <row r="157" ht="11.25" customHeight="1">
      <c r="A157" s="517"/>
      <c r="B157" s="521"/>
      <c r="C157" s="522"/>
      <c r="D157" s="503"/>
      <c r="E157" s="504"/>
      <c r="F157" s="504"/>
      <c r="G157" s="504"/>
      <c r="H157" s="504"/>
      <c r="I157" s="504"/>
      <c r="J157" s="504"/>
      <c r="K157" s="808"/>
      <c r="L157" s="808"/>
      <c r="M157" s="808"/>
      <c r="N157" s="808"/>
      <c r="O157" s="808"/>
      <c r="P157" s="808"/>
      <c r="Q157" s="808"/>
      <c r="R157" s="808"/>
      <c r="S157" s="808"/>
      <c r="T157" s="808"/>
      <c r="U157" s="808"/>
      <c r="V157" s="808"/>
      <c r="W157" s="504"/>
      <c r="X157" s="523"/>
      <c r="Y157" s="517"/>
      <c r="Z157" s="517"/>
      <c r="AA157" s="517"/>
      <c r="AB157" s="517"/>
      <c r="AC157" s="517"/>
      <c r="AD157" s="517"/>
      <c r="AE157" s="517"/>
      <c r="AF157" s="517"/>
      <c r="AG157" s="517"/>
      <c r="AH157" s="517"/>
      <c r="AI157" s="517"/>
      <c r="AJ157" s="517"/>
      <c r="AK157" s="517"/>
      <c r="AL157" s="517"/>
      <c r="AM157" s="517"/>
      <c r="AN157" s="517"/>
      <c r="AO157" s="517"/>
      <c r="AP157" s="517"/>
      <c r="AQ157" s="517"/>
      <c r="AR157" s="517"/>
      <c r="AS157" s="517"/>
    </row>
    <row r="158" ht="11.25" customHeight="1">
      <c r="A158" s="517"/>
      <c r="B158" s="521"/>
      <c r="C158" s="522"/>
      <c r="D158" s="503"/>
      <c r="E158" s="504"/>
      <c r="F158" s="504"/>
      <c r="G158" s="504"/>
      <c r="H158" s="504"/>
      <c r="I158" s="504"/>
      <c r="J158" s="504"/>
      <c r="K158" s="808"/>
      <c r="L158" s="808"/>
      <c r="M158" s="808"/>
      <c r="N158" s="808"/>
      <c r="O158" s="808"/>
      <c r="P158" s="808"/>
      <c r="Q158" s="808"/>
      <c r="R158" s="808"/>
      <c r="S158" s="808"/>
      <c r="T158" s="808"/>
      <c r="U158" s="808"/>
      <c r="V158" s="808"/>
      <c r="W158" s="504"/>
      <c r="X158" s="523"/>
      <c r="Y158" s="517"/>
      <c r="Z158" s="517"/>
      <c r="AA158" s="517"/>
      <c r="AB158" s="517"/>
      <c r="AC158" s="517"/>
      <c r="AD158" s="517"/>
      <c r="AE158" s="517"/>
      <c r="AF158" s="517"/>
      <c r="AG158" s="517"/>
      <c r="AH158" s="517"/>
      <c r="AI158" s="517"/>
      <c r="AJ158" s="517"/>
      <c r="AK158" s="517"/>
      <c r="AL158" s="517"/>
      <c r="AM158" s="517"/>
      <c r="AN158" s="517"/>
      <c r="AO158" s="517"/>
      <c r="AP158" s="517"/>
      <c r="AQ158" s="517"/>
      <c r="AR158" s="517"/>
      <c r="AS158" s="517"/>
    </row>
    <row r="159" ht="11.25" customHeight="1">
      <c r="A159" s="517"/>
      <c r="B159" s="521"/>
      <c r="C159" s="522"/>
      <c r="D159" s="503"/>
      <c r="E159" s="504"/>
      <c r="F159" s="504"/>
      <c r="G159" s="504"/>
      <c r="H159" s="504"/>
      <c r="I159" s="504"/>
      <c r="J159" s="504"/>
      <c r="K159" s="808"/>
      <c r="L159" s="808"/>
      <c r="M159" s="808"/>
      <c r="N159" s="808"/>
      <c r="O159" s="808"/>
      <c r="P159" s="808"/>
      <c r="Q159" s="808"/>
      <c r="R159" s="808"/>
      <c r="S159" s="808"/>
      <c r="T159" s="808"/>
      <c r="U159" s="808"/>
      <c r="V159" s="808"/>
      <c r="W159" s="504"/>
      <c r="X159" s="523"/>
      <c r="Y159" s="517"/>
      <c r="Z159" s="517"/>
      <c r="AA159" s="517"/>
      <c r="AB159" s="517"/>
      <c r="AC159" s="517"/>
      <c r="AD159" s="517"/>
      <c r="AE159" s="517"/>
      <c r="AF159" s="517"/>
      <c r="AG159" s="517"/>
      <c r="AH159" s="517"/>
      <c r="AI159" s="517"/>
      <c r="AJ159" s="517"/>
      <c r="AK159" s="517"/>
      <c r="AL159" s="517"/>
      <c r="AM159" s="517"/>
      <c r="AN159" s="517"/>
      <c r="AO159" s="517"/>
      <c r="AP159" s="517"/>
      <c r="AQ159" s="517"/>
      <c r="AR159" s="517"/>
      <c r="AS159" s="517"/>
    </row>
    <row r="160" ht="11.25" customHeight="1">
      <c r="A160" s="517"/>
      <c r="B160" s="521"/>
      <c r="C160" s="522"/>
      <c r="D160" s="503"/>
      <c r="E160" s="504"/>
      <c r="F160" s="504"/>
      <c r="G160" s="504"/>
      <c r="H160" s="504"/>
      <c r="I160" s="504"/>
      <c r="J160" s="504"/>
      <c r="K160" s="808"/>
      <c r="L160" s="808"/>
      <c r="M160" s="808"/>
      <c r="N160" s="808"/>
      <c r="O160" s="808"/>
      <c r="P160" s="808"/>
      <c r="Q160" s="808"/>
      <c r="R160" s="808"/>
      <c r="S160" s="808"/>
      <c r="T160" s="808"/>
      <c r="U160" s="808"/>
      <c r="V160" s="808"/>
      <c r="W160" s="504"/>
      <c r="X160" s="523"/>
      <c r="Y160" s="517"/>
      <c r="Z160" s="517"/>
      <c r="AA160" s="517"/>
      <c r="AB160" s="517"/>
      <c r="AC160" s="517"/>
      <c r="AD160" s="517"/>
      <c r="AE160" s="517"/>
      <c r="AF160" s="517"/>
      <c r="AG160" s="517"/>
      <c r="AH160" s="517"/>
      <c r="AI160" s="517"/>
      <c r="AJ160" s="517"/>
      <c r="AK160" s="517"/>
      <c r="AL160" s="517"/>
      <c r="AM160" s="517"/>
      <c r="AN160" s="517"/>
      <c r="AO160" s="517"/>
      <c r="AP160" s="517"/>
      <c r="AQ160" s="517"/>
      <c r="AR160" s="517"/>
      <c r="AS160" s="517"/>
    </row>
    <row r="161" ht="11.25" customHeight="1">
      <c r="A161" s="517"/>
      <c r="B161" s="521"/>
      <c r="C161" s="522"/>
      <c r="D161" s="503"/>
      <c r="E161" s="504"/>
      <c r="F161" s="504"/>
      <c r="G161" s="504"/>
      <c r="H161" s="504"/>
      <c r="I161" s="504"/>
      <c r="J161" s="504"/>
      <c r="K161" s="808"/>
      <c r="L161" s="808"/>
      <c r="M161" s="808"/>
      <c r="N161" s="808"/>
      <c r="O161" s="808"/>
      <c r="P161" s="808"/>
      <c r="Q161" s="808"/>
      <c r="R161" s="808"/>
      <c r="S161" s="808"/>
      <c r="T161" s="808"/>
      <c r="U161" s="808"/>
      <c r="V161" s="808"/>
      <c r="W161" s="504"/>
      <c r="X161" s="523"/>
      <c r="Y161" s="517"/>
      <c r="Z161" s="517"/>
      <c r="AA161" s="517"/>
      <c r="AB161" s="517"/>
      <c r="AC161" s="517"/>
      <c r="AD161" s="517"/>
      <c r="AE161" s="517"/>
      <c r="AF161" s="517"/>
      <c r="AG161" s="517"/>
      <c r="AH161" s="517"/>
      <c r="AI161" s="517"/>
      <c r="AJ161" s="517"/>
      <c r="AK161" s="517"/>
      <c r="AL161" s="517"/>
      <c r="AM161" s="517"/>
      <c r="AN161" s="517"/>
      <c r="AO161" s="517"/>
      <c r="AP161" s="517"/>
      <c r="AQ161" s="517"/>
      <c r="AR161" s="517"/>
      <c r="AS161" s="517"/>
    </row>
    <row r="162" ht="11.25" customHeight="1">
      <c r="A162" s="517"/>
      <c r="B162" s="521"/>
      <c r="C162" s="522"/>
      <c r="D162" s="503"/>
      <c r="E162" s="504"/>
      <c r="F162" s="504"/>
      <c r="G162" s="504"/>
      <c r="H162" s="504"/>
      <c r="I162" s="504"/>
      <c r="J162" s="504"/>
      <c r="K162" s="808"/>
      <c r="L162" s="808"/>
      <c r="M162" s="808"/>
      <c r="N162" s="808"/>
      <c r="O162" s="808"/>
      <c r="P162" s="808"/>
      <c r="Q162" s="808"/>
      <c r="R162" s="808"/>
      <c r="S162" s="808"/>
      <c r="T162" s="808"/>
      <c r="U162" s="808"/>
      <c r="V162" s="808"/>
      <c r="W162" s="504"/>
      <c r="X162" s="523"/>
      <c r="Y162" s="517"/>
      <c r="Z162" s="517"/>
      <c r="AA162" s="517"/>
      <c r="AB162" s="517"/>
      <c r="AC162" s="517"/>
      <c r="AD162" s="517"/>
      <c r="AE162" s="517"/>
      <c r="AF162" s="517"/>
      <c r="AG162" s="517"/>
      <c r="AH162" s="517"/>
      <c r="AI162" s="517"/>
      <c r="AJ162" s="517"/>
      <c r="AK162" s="517"/>
      <c r="AL162" s="517"/>
      <c r="AM162" s="517"/>
      <c r="AN162" s="517"/>
      <c r="AO162" s="517"/>
      <c r="AP162" s="517"/>
      <c r="AQ162" s="517"/>
      <c r="AR162" s="517"/>
      <c r="AS162" s="517"/>
    </row>
    <row r="163" ht="11.25" customHeight="1">
      <c r="A163" s="517"/>
      <c r="B163" s="521"/>
      <c r="C163" s="522"/>
      <c r="D163" s="503"/>
      <c r="E163" s="504"/>
      <c r="F163" s="504"/>
      <c r="G163" s="504"/>
      <c r="H163" s="504"/>
      <c r="I163" s="504"/>
      <c r="J163" s="504"/>
      <c r="K163" s="808"/>
      <c r="L163" s="808"/>
      <c r="M163" s="808"/>
      <c r="N163" s="808"/>
      <c r="O163" s="808"/>
      <c r="P163" s="808"/>
      <c r="Q163" s="808"/>
      <c r="R163" s="808"/>
      <c r="S163" s="808"/>
      <c r="T163" s="808"/>
      <c r="U163" s="808"/>
      <c r="V163" s="808"/>
      <c r="W163" s="504"/>
      <c r="X163" s="523"/>
      <c r="Y163" s="517"/>
      <c r="Z163" s="517"/>
      <c r="AA163" s="517"/>
      <c r="AB163" s="517"/>
      <c r="AC163" s="517"/>
      <c r="AD163" s="517"/>
      <c r="AE163" s="517"/>
      <c r="AF163" s="517"/>
      <c r="AG163" s="517"/>
      <c r="AH163" s="517"/>
      <c r="AI163" s="517"/>
      <c r="AJ163" s="517"/>
      <c r="AK163" s="517"/>
      <c r="AL163" s="517"/>
      <c r="AM163" s="517"/>
      <c r="AN163" s="517"/>
      <c r="AO163" s="517"/>
      <c r="AP163" s="517"/>
      <c r="AQ163" s="517"/>
      <c r="AR163" s="517"/>
      <c r="AS163" s="517"/>
    </row>
    <row r="164" ht="11.25" customHeight="1">
      <c r="A164" s="517"/>
      <c r="B164" s="521"/>
      <c r="C164" s="522"/>
      <c r="D164" s="503"/>
      <c r="E164" s="504"/>
      <c r="F164" s="504"/>
      <c r="G164" s="504"/>
      <c r="H164" s="504"/>
      <c r="I164" s="504"/>
      <c r="J164" s="504"/>
      <c r="K164" s="808"/>
      <c r="L164" s="808"/>
      <c r="M164" s="808"/>
      <c r="N164" s="808"/>
      <c r="O164" s="808"/>
      <c r="P164" s="808"/>
      <c r="Q164" s="808"/>
      <c r="R164" s="808"/>
      <c r="S164" s="808"/>
      <c r="T164" s="808"/>
      <c r="U164" s="808"/>
      <c r="V164" s="808"/>
      <c r="W164" s="504"/>
      <c r="X164" s="523"/>
      <c r="Y164" s="517"/>
      <c r="Z164" s="517"/>
      <c r="AA164" s="517"/>
      <c r="AB164" s="517"/>
      <c r="AC164" s="517"/>
      <c r="AD164" s="517"/>
      <c r="AE164" s="517"/>
      <c r="AF164" s="517"/>
      <c r="AG164" s="517"/>
      <c r="AH164" s="517"/>
      <c r="AI164" s="517"/>
      <c r="AJ164" s="517"/>
      <c r="AK164" s="517"/>
      <c r="AL164" s="517"/>
      <c r="AM164" s="517"/>
      <c r="AN164" s="517"/>
      <c r="AO164" s="517"/>
      <c r="AP164" s="517"/>
      <c r="AQ164" s="517"/>
      <c r="AR164" s="517"/>
      <c r="AS164" s="517"/>
    </row>
    <row r="165" ht="11.25" customHeight="1">
      <c r="A165" s="517"/>
      <c r="B165" s="521"/>
      <c r="C165" s="522"/>
      <c r="D165" s="503"/>
      <c r="E165" s="504"/>
      <c r="F165" s="504"/>
      <c r="G165" s="504"/>
      <c r="H165" s="504"/>
      <c r="I165" s="504"/>
      <c r="J165" s="504"/>
      <c r="K165" s="808"/>
      <c r="L165" s="808"/>
      <c r="M165" s="808"/>
      <c r="N165" s="808"/>
      <c r="O165" s="808"/>
      <c r="P165" s="808"/>
      <c r="Q165" s="808"/>
      <c r="R165" s="808"/>
      <c r="S165" s="808"/>
      <c r="T165" s="808"/>
      <c r="U165" s="808"/>
      <c r="V165" s="808"/>
      <c r="W165" s="504"/>
      <c r="X165" s="523"/>
      <c r="Y165" s="517"/>
      <c r="Z165" s="517"/>
      <c r="AA165" s="517"/>
      <c r="AB165" s="517"/>
      <c r="AC165" s="517"/>
      <c r="AD165" s="517"/>
      <c r="AE165" s="517"/>
      <c r="AF165" s="517"/>
      <c r="AG165" s="517"/>
      <c r="AH165" s="517"/>
      <c r="AI165" s="517"/>
      <c r="AJ165" s="517"/>
      <c r="AK165" s="517"/>
      <c r="AL165" s="517"/>
      <c r="AM165" s="517"/>
      <c r="AN165" s="517"/>
      <c r="AO165" s="517"/>
      <c r="AP165" s="517"/>
      <c r="AQ165" s="517"/>
      <c r="AR165" s="517"/>
      <c r="AS165" s="517"/>
    </row>
    <row r="166" ht="11.25" customHeight="1">
      <c r="A166" s="517"/>
      <c r="B166" s="521"/>
      <c r="C166" s="522"/>
      <c r="D166" s="503"/>
      <c r="E166" s="504"/>
      <c r="F166" s="504"/>
      <c r="G166" s="504"/>
      <c r="H166" s="504"/>
      <c r="I166" s="504"/>
      <c r="J166" s="504"/>
      <c r="K166" s="808"/>
      <c r="L166" s="808"/>
      <c r="M166" s="808"/>
      <c r="N166" s="808"/>
      <c r="O166" s="808"/>
      <c r="P166" s="808"/>
      <c r="Q166" s="808"/>
      <c r="R166" s="808"/>
      <c r="S166" s="808"/>
      <c r="T166" s="808"/>
      <c r="U166" s="808"/>
      <c r="V166" s="808"/>
      <c r="W166" s="504"/>
      <c r="X166" s="523"/>
      <c r="Y166" s="517"/>
      <c r="Z166" s="517"/>
      <c r="AA166" s="517"/>
      <c r="AB166" s="517"/>
      <c r="AC166" s="517"/>
      <c r="AD166" s="517"/>
      <c r="AE166" s="517"/>
      <c r="AF166" s="517"/>
      <c r="AG166" s="517"/>
      <c r="AH166" s="517"/>
      <c r="AI166" s="517"/>
      <c r="AJ166" s="517"/>
      <c r="AK166" s="517"/>
      <c r="AL166" s="517"/>
      <c r="AM166" s="517"/>
      <c r="AN166" s="517"/>
      <c r="AO166" s="517"/>
      <c r="AP166" s="517"/>
      <c r="AQ166" s="517"/>
      <c r="AR166" s="517"/>
      <c r="AS166" s="517"/>
    </row>
    <row r="167" ht="11.25" customHeight="1">
      <c r="A167" s="517"/>
      <c r="B167" s="521"/>
      <c r="C167" s="522"/>
      <c r="D167" s="503"/>
      <c r="E167" s="504"/>
      <c r="F167" s="504"/>
      <c r="G167" s="504"/>
      <c r="H167" s="504"/>
      <c r="I167" s="504"/>
      <c r="J167" s="504"/>
      <c r="K167" s="808"/>
      <c r="L167" s="808"/>
      <c r="M167" s="808"/>
      <c r="N167" s="808"/>
      <c r="O167" s="808"/>
      <c r="P167" s="808"/>
      <c r="Q167" s="808"/>
      <c r="R167" s="808"/>
      <c r="S167" s="808"/>
      <c r="T167" s="808"/>
      <c r="U167" s="808"/>
      <c r="V167" s="808"/>
      <c r="W167" s="504"/>
      <c r="X167" s="523"/>
      <c r="Y167" s="517"/>
      <c r="Z167" s="517"/>
      <c r="AA167" s="517"/>
      <c r="AB167" s="517"/>
      <c r="AC167" s="517"/>
      <c r="AD167" s="517"/>
      <c r="AE167" s="517"/>
      <c r="AF167" s="517"/>
      <c r="AG167" s="517"/>
      <c r="AH167" s="517"/>
      <c r="AI167" s="517"/>
      <c r="AJ167" s="517"/>
      <c r="AK167" s="517"/>
      <c r="AL167" s="517"/>
      <c r="AM167" s="517"/>
      <c r="AN167" s="517"/>
      <c r="AO167" s="517"/>
      <c r="AP167" s="517"/>
      <c r="AQ167" s="517"/>
      <c r="AR167" s="517"/>
      <c r="AS167" s="517"/>
    </row>
    <row r="168" ht="11.25" customHeight="1">
      <c r="A168" s="517"/>
      <c r="B168" s="521"/>
      <c r="C168" s="522"/>
      <c r="D168" s="503"/>
      <c r="E168" s="504"/>
      <c r="F168" s="504"/>
      <c r="G168" s="504"/>
      <c r="H168" s="504"/>
      <c r="I168" s="504"/>
      <c r="J168" s="504"/>
      <c r="K168" s="808"/>
      <c r="L168" s="808"/>
      <c r="M168" s="808"/>
      <c r="N168" s="808"/>
      <c r="O168" s="808"/>
      <c r="P168" s="808"/>
      <c r="Q168" s="808"/>
      <c r="R168" s="808"/>
      <c r="S168" s="808"/>
      <c r="T168" s="808"/>
      <c r="U168" s="808"/>
      <c r="V168" s="808"/>
      <c r="W168" s="504"/>
      <c r="X168" s="523"/>
      <c r="Y168" s="517"/>
      <c r="Z168" s="517"/>
      <c r="AA168" s="517"/>
      <c r="AB168" s="517"/>
      <c r="AC168" s="517"/>
      <c r="AD168" s="517"/>
      <c r="AE168" s="517"/>
      <c r="AF168" s="517"/>
      <c r="AG168" s="517"/>
      <c r="AH168" s="517"/>
      <c r="AI168" s="517"/>
      <c r="AJ168" s="517"/>
      <c r="AK168" s="517"/>
      <c r="AL168" s="517"/>
      <c r="AM168" s="517"/>
      <c r="AN168" s="517"/>
      <c r="AO168" s="517"/>
      <c r="AP168" s="517"/>
      <c r="AQ168" s="517"/>
      <c r="AR168" s="517"/>
      <c r="AS168" s="517"/>
    </row>
    <row r="169" ht="11.25" customHeight="1">
      <c r="A169" s="517"/>
      <c r="B169" s="521"/>
      <c r="C169" s="522"/>
      <c r="D169" s="503"/>
      <c r="E169" s="504"/>
      <c r="F169" s="504"/>
      <c r="G169" s="504"/>
      <c r="H169" s="504"/>
      <c r="I169" s="504"/>
      <c r="J169" s="504"/>
      <c r="K169" s="808"/>
      <c r="L169" s="808"/>
      <c r="M169" s="808"/>
      <c r="N169" s="808"/>
      <c r="O169" s="808"/>
      <c r="P169" s="808"/>
      <c r="Q169" s="808"/>
      <c r="R169" s="808"/>
      <c r="S169" s="808"/>
      <c r="T169" s="808"/>
      <c r="U169" s="808"/>
      <c r="V169" s="808"/>
      <c r="W169" s="504"/>
      <c r="X169" s="523"/>
      <c r="Y169" s="517"/>
      <c r="Z169" s="517"/>
      <c r="AA169" s="517"/>
      <c r="AB169" s="517"/>
      <c r="AC169" s="517"/>
      <c r="AD169" s="517"/>
      <c r="AE169" s="517"/>
      <c r="AF169" s="517"/>
      <c r="AG169" s="517"/>
      <c r="AH169" s="517"/>
      <c r="AI169" s="517"/>
      <c r="AJ169" s="517"/>
      <c r="AK169" s="517"/>
      <c r="AL169" s="517"/>
      <c r="AM169" s="517"/>
      <c r="AN169" s="517"/>
      <c r="AO169" s="517"/>
      <c r="AP169" s="517"/>
      <c r="AQ169" s="517"/>
      <c r="AR169" s="517"/>
      <c r="AS169" s="517"/>
    </row>
    <row r="170" ht="11.25" customHeight="1">
      <c r="A170" s="517"/>
      <c r="B170" s="521"/>
      <c r="C170" s="522"/>
      <c r="D170" s="503"/>
      <c r="E170" s="504"/>
      <c r="F170" s="504"/>
      <c r="G170" s="504"/>
      <c r="H170" s="504"/>
      <c r="I170" s="504"/>
      <c r="J170" s="504"/>
      <c r="K170" s="808"/>
      <c r="L170" s="808"/>
      <c r="M170" s="808"/>
      <c r="N170" s="808"/>
      <c r="O170" s="808"/>
      <c r="P170" s="808"/>
      <c r="Q170" s="808"/>
      <c r="R170" s="808"/>
      <c r="S170" s="808"/>
      <c r="T170" s="808"/>
      <c r="U170" s="808"/>
      <c r="V170" s="808"/>
      <c r="W170" s="504"/>
      <c r="X170" s="523"/>
      <c r="Y170" s="517"/>
      <c r="Z170" s="517"/>
      <c r="AA170" s="517"/>
      <c r="AB170" s="517"/>
      <c r="AC170" s="517"/>
      <c r="AD170" s="517"/>
      <c r="AE170" s="517"/>
      <c r="AF170" s="517"/>
      <c r="AG170" s="517"/>
      <c r="AH170" s="517"/>
      <c r="AI170" s="517"/>
      <c r="AJ170" s="517"/>
      <c r="AK170" s="517"/>
      <c r="AL170" s="517"/>
      <c r="AM170" s="517"/>
      <c r="AN170" s="517"/>
      <c r="AO170" s="517"/>
      <c r="AP170" s="517"/>
      <c r="AQ170" s="517"/>
      <c r="AR170" s="517"/>
      <c r="AS170" s="517"/>
    </row>
    <row r="171" ht="11.25" customHeight="1">
      <c r="A171" s="517"/>
      <c r="B171" s="521"/>
      <c r="C171" s="522"/>
      <c r="D171" s="503"/>
      <c r="E171" s="504"/>
      <c r="F171" s="504"/>
      <c r="G171" s="504"/>
      <c r="H171" s="504"/>
      <c r="I171" s="504"/>
      <c r="J171" s="504"/>
      <c r="K171" s="808"/>
      <c r="L171" s="808"/>
      <c r="M171" s="808"/>
      <c r="N171" s="808"/>
      <c r="O171" s="808"/>
      <c r="P171" s="808"/>
      <c r="Q171" s="808"/>
      <c r="R171" s="808"/>
      <c r="S171" s="808"/>
      <c r="T171" s="808"/>
      <c r="U171" s="808"/>
      <c r="V171" s="808"/>
      <c r="W171" s="504"/>
      <c r="X171" s="523"/>
      <c r="Y171" s="517"/>
      <c r="Z171" s="517"/>
      <c r="AA171" s="517"/>
      <c r="AB171" s="517"/>
      <c r="AC171" s="517"/>
      <c r="AD171" s="517"/>
      <c r="AE171" s="517"/>
      <c r="AF171" s="517"/>
      <c r="AG171" s="517"/>
      <c r="AH171" s="517"/>
      <c r="AI171" s="517"/>
      <c r="AJ171" s="517"/>
      <c r="AK171" s="517"/>
      <c r="AL171" s="517"/>
      <c r="AM171" s="517"/>
      <c r="AN171" s="517"/>
      <c r="AO171" s="517"/>
      <c r="AP171" s="517"/>
      <c r="AQ171" s="517"/>
      <c r="AR171" s="517"/>
      <c r="AS171" s="517"/>
    </row>
    <row r="172" ht="11.25" customHeight="1">
      <c r="A172" s="517"/>
      <c r="B172" s="521"/>
      <c r="C172" s="522"/>
      <c r="D172" s="503"/>
      <c r="E172" s="504"/>
      <c r="F172" s="504"/>
      <c r="G172" s="504"/>
      <c r="H172" s="504"/>
      <c r="I172" s="504"/>
      <c r="J172" s="504"/>
      <c r="K172" s="808"/>
      <c r="L172" s="808"/>
      <c r="M172" s="808"/>
      <c r="N172" s="808"/>
      <c r="O172" s="808"/>
      <c r="P172" s="808"/>
      <c r="Q172" s="808"/>
      <c r="R172" s="808"/>
      <c r="S172" s="808"/>
      <c r="T172" s="808"/>
      <c r="U172" s="808"/>
      <c r="V172" s="808"/>
      <c r="W172" s="504"/>
      <c r="X172" s="523"/>
      <c r="Y172" s="517"/>
      <c r="Z172" s="517"/>
      <c r="AA172" s="517"/>
      <c r="AB172" s="517"/>
      <c r="AC172" s="517"/>
      <c r="AD172" s="517"/>
      <c r="AE172" s="517"/>
      <c r="AF172" s="517"/>
      <c r="AG172" s="517"/>
      <c r="AH172" s="517"/>
      <c r="AI172" s="517"/>
      <c r="AJ172" s="517"/>
      <c r="AK172" s="517"/>
      <c r="AL172" s="517"/>
      <c r="AM172" s="517"/>
      <c r="AN172" s="517"/>
      <c r="AO172" s="517"/>
      <c r="AP172" s="517"/>
      <c r="AQ172" s="517"/>
      <c r="AR172" s="517"/>
      <c r="AS172" s="517"/>
    </row>
    <row r="173" ht="11.25" customHeight="1">
      <c r="A173" s="517"/>
      <c r="B173" s="521"/>
      <c r="C173" s="522"/>
      <c r="D173" s="503"/>
      <c r="E173" s="504"/>
      <c r="F173" s="504"/>
      <c r="G173" s="504"/>
      <c r="H173" s="504"/>
      <c r="I173" s="504"/>
      <c r="J173" s="504"/>
      <c r="K173" s="808"/>
      <c r="L173" s="808"/>
      <c r="M173" s="808"/>
      <c r="N173" s="808"/>
      <c r="O173" s="808"/>
      <c r="P173" s="808"/>
      <c r="Q173" s="808"/>
      <c r="R173" s="808"/>
      <c r="S173" s="808"/>
      <c r="T173" s="808"/>
      <c r="U173" s="808"/>
      <c r="V173" s="808"/>
      <c r="W173" s="504"/>
      <c r="X173" s="523"/>
      <c r="Y173" s="517"/>
      <c r="Z173" s="517"/>
      <c r="AA173" s="517"/>
      <c r="AB173" s="517"/>
      <c r="AC173" s="517"/>
      <c r="AD173" s="517"/>
      <c r="AE173" s="517"/>
      <c r="AF173" s="517"/>
      <c r="AG173" s="517"/>
      <c r="AH173" s="517"/>
      <c r="AI173" s="517"/>
      <c r="AJ173" s="517"/>
      <c r="AK173" s="517"/>
      <c r="AL173" s="517"/>
      <c r="AM173" s="517"/>
      <c r="AN173" s="517"/>
      <c r="AO173" s="517"/>
      <c r="AP173" s="517"/>
      <c r="AQ173" s="517"/>
      <c r="AR173" s="517"/>
      <c r="AS173" s="517"/>
    </row>
    <row r="174" ht="11.25" customHeight="1">
      <c r="A174" s="517"/>
      <c r="B174" s="521"/>
      <c r="C174" s="522"/>
      <c r="D174" s="503"/>
      <c r="E174" s="504"/>
      <c r="F174" s="504"/>
      <c r="G174" s="504"/>
      <c r="H174" s="504"/>
      <c r="I174" s="504"/>
      <c r="J174" s="504"/>
      <c r="K174" s="808"/>
      <c r="L174" s="808"/>
      <c r="M174" s="808"/>
      <c r="N174" s="808"/>
      <c r="O174" s="808"/>
      <c r="P174" s="808"/>
      <c r="Q174" s="808"/>
      <c r="R174" s="808"/>
      <c r="S174" s="808"/>
      <c r="T174" s="808"/>
      <c r="U174" s="808"/>
      <c r="V174" s="808"/>
      <c r="W174" s="504"/>
      <c r="X174" s="523"/>
      <c r="Y174" s="517"/>
      <c r="Z174" s="517"/>
      <c r="AA174" s="517"/>
      <c r="AB174" s="517"/>
      <c r="AC174" s="517"/>
      <c r="AD174" s="517"/>
      <c r="AE174" s="517"/>
      <c r="AF174" s="517"/>
      <c r="AG174" s="517"/>
      <c r="AH174" s="517"/>
      <c r="AI174" s="517"/>
      <c r="AJ174" s="517"/>
      <c r="AK174" s="517"/>
      <c r="AL174" s="517"/>
      <c r="AM174" s="517"/>
      <c r="AN174" s="517"/>
      <c r="AO174" s="517"/>
      <c r="AP174" s="517"/>
      <c r="AQ174" s="517"/>
      <c r="AR174" s="517"/>
      <c r="AS174" s="517"/>
    </row>
    <row r="175" ht="11.25" customHeight="1">
      <c r="A175" s="517"/>
      <c r="B175" s="521"/>
      <c r="C175" s="522"/>
      <c r="D175" s="503"/>
      <c r="E175" s="504"/>
      <c r="F175" s="504"/>
      <c r="G175" s="504"/>
      <c r="H175" s="504"/>
      <c r="I175" s="504"/>
      <c r="J175" s="504"/>
      <c r="K175" s="808"/>
      <c r="L175" s="808"/>
      <c r="M175" s="808"/>
      <c r="N175" s="808"/>
      <c r="O175" s="808"/>
      <c r="P175" s="808"/>
      <c r="Q175" s="808"/>
      <c r="R175" s="808"/>
      <c r="S175" s="808"/>
      <c r="T175" s="808"/>
      <c r="U175" s="808"/>
      <c r="V175" s="808"/>
      <c r="W175" s="504"/>
      <c r="X175" s="523"/>
      <c r="Y175" s="517"/>
      <c r="Z175" s="517"/>
      <c r="AA175" s="517"/>
      <c r="AB175" s="517"/>
      <c r="AC175" s="517"/>
      <c r="AD175" s="517"/>
      <c r="AE175" s="517"/>
      <c r="AF175" s="517"/>
      <c r="AG175" s="517"/>
      <c r="AH175" s="517"/>
      <c r="AI175" s="517"/>
      <c r="AJ175" s="517"/>
      <c r="AK175" s="517"/>
      <c r="AL175" s="517"/>
      <c r="AM175" s="517"/>
      <c r="AN175" s="517"/>
      <c r="AO175" s="517"/>
      <c r="AP175" s="517"/>
      <c r="AQ175" s="517"/>
      <c r="AR175" s="517"/>
      <c r="AS175" s="517"/>
    </row>
    <row r="176" ht="11.25" customHeight="1">
      <c r="A176" s="517"/>
      <c r="B176" s="521"/>
      <c r="C176" s="522"/>
      <c r="D176" s="503"/>
      <c r="E176" s="504"/>
      <c r="F176" s="504"/>
      <c r="G176" s="504"/>
      <c r="H176" s="504"/>
      <c r="I176" s="504"/>
      <c r="J176" s="504"/>
      <c r="K176" s="808"/>
      <c r="L176" s="808"/>
      <c r="M176" s="808"/>
      <c r="N176" s="808"/>
      <c r="O176" s="808"/>
      <c r="P176" s="808"/>
      <c r="Q176" s="808"/>
      <c r="R176" s="808"/>
      <c r="S176" s="808"/>
      <c r="T176" s="808"/>
      <c r="U176" s="808"/>
      <c r="V176" s="808"/>
      <c r="W176" s="504"/>
      <c r="X176" s="523"/>
      <c r="Y176" s="517"/>
      <c r="Z176" s="517"/>
      <c r="AA176" s="517"/>
      <c r="AB176" s="517"/>
      <c r="AC176" s="517"/>
      <c r="AD176" s="517"/>
      <c r="AE176" s="517"/>
      <c r="AF176" s="517"/>
      <c r="AG176" s="517"/>
      <c r="AH176" s="517"/>
      <c r="AI176" s="517"/>
      <c r="AJ176" s="517"/>
      <c r="AK176" s="517"/>
      <c r="AL176" s="517"/>
      <c r="AM176" s="517"/>
      <c r="AN176" s="517"/>
      <c r="AO176" s="517"/>
      <c r="AP176" s="517"/>
      <c r="AQ176" s="517"/>
      <c r="AR176" s="517"/>
      <c r="AS176" s="517"/>
    </row>
    <row r="177" ht="11.25" customHeight="1">
      <c r="A177" s="517"/>
      <c r="B177" s="521"/>
      <c r="C177" s="522"/>
      <c r="D177" s="503"/>
      <c r="E177" s="504"/>
      <c r="F177" s="504"/>
      <c r="G177" s="504"/>
      <c r="H177" s="504"/>
      <c r="I177" s="504"/>
      <c r="J177" s="504"/>
      <c r="K177" s="808"/>
      <c r="L177" s="808"/>
      <c r="M177" s="808"/>
      <c r="N177" s="808"/>
      <c r="O177" s="808"/>
      <c r="P177" s="808"/>
      <c r="Q177" s="808"/>
      <c r="R177" s="808"/>
      <c r="S177" s="808"/>
      <c r="T177" s="808"/>
      <c r="U177" s="808"/>
      <c r="V177" s="808"/>
      <c r="W177" s="504"/>
      <c r="X177" s="523"/>
      <c r="Y177" s="517"/>
      <c r="Z177" s="517"/>
      <c r="AA177" s="517"/>
      <c r="AB177" s="517"/>
      <c r="AC177" s="517"/>
      <c r="AD177" s="517"/>
      <c r="AE177" s="517"/>
      <c r="AF177" s="517"/>
      <c r="AG177" s="517"/>
      <c r="AH177" s="517"/>
      <c r="AI177" s="517"/>
      <c r="AJ177" s="517"/>
      <c r="AK177" s="517"/>
      <c r="AL177" s="517"/>
      <c r="AM177" s="517"/>
      <c r="AN177" s="517"/>
      <c r="AO177" s="517"/>
      <c r="AP177" s="517"/>
      <c r="AQ177" s="517"/>
      <c r="AR177" s="517"/>
      <c r="AS177" s="517"/>
    </row>
    <row r="178" ht="11.25" customHeight="1">
      <c r="A178" s="517"/>
      <c r="B178" s="521"/>
      <c r="C178" s="522"/>
      <c r="D178" s="503"/>
      <c r="E178" s="504"/>
      <c r="F178" s="504"/>
      <c r="G178" s="504"/>
      <c r="H178" s="504"/>
      <c r="I178" s="504"/>
      <c r="J178" s="504"/>
      <c r="K178" s="808"/>
      <c r="L178" s="808"/>
      <c r="M178" s="808"/>
      <c r="N178" s="808"/>
      <c r="O178" s="808"/>
      <c r="P178" s="808"/>
      <c r="Q178" s="808"/>
      <c r="R178" s="808"/>
      <c r="S178" s="808"/>
      <c r="T178" s="808"/>
      <c r="U178" s="808"/>
      <c r="V178" s="808"/>
      <c r="W178" s="504"/>
      <c r="X178" s="523"/>
      <c r="Y178" s="517"/>
      <c r="Z178" s="517"/>
      <c r="AA178" s="517"/>
      <c r="AB178" s="517"/>
      <c r="AC178" s="517"/>
      <c r="AD178" s="517"/>
      <c r="AE178" s="517"/>
      <c r="AF178" s="517"/>
      <c r="AG178" s="517"/>
      <c r="AH178" s="517"/>
      <c r="AI178" s="517"/>
      <c r="AJ178" s="517"/>
      <c r="AK178" s="517"/>
      <c r="AL178" s="517"/>
      <c r="AM178" s="517"/>
      <c r="AN178" s="517"/>
      <c r="AO178" s="517"/>
      <c r="AP178" s="517"/>
      <c r="AQ178" s="517"/>
      <c r="AR178" s="517"/>
      <c r="AS178" s="517"/>
    </row>
    <row r="179" ht="11.25" customHeight="1">
      <c r="A179" s="517"/>
      <c r="B179" s="521"/>
      <c r="C179" s="522"/>
      <c r="D179" s="503"/>
      <c r="E179" s="504"/>
      <c r="F179" s="504"/>
      <c r="G179" s="504"/>
      <c r="H179" s="504"/>
      <c r="I179" s="504"/>
      <c r="J179" s="504"/>
      <c r="K179" s="808"/>
      <c r="L179" s="808"/>
      <c r="M179" s="808"/>
      <c r="N179" s="808"/>
      <c r="O179" s="808"/>
      <c r="P179" s="808"/>
      <c r="Q179" s="808"/>
      <c r="R179" s="808"/>
      <c r="S179" s="808"/>
      <c r="T179" s="808"/>
      <c r="U179" s="808"/>
      <c r="V179" s="808"/>
      <c r="W179" s="504"/>
      <c r="X179" s="523"/>
      <c r="Y179" s="517"/>
      <c r="Z179" s="517"/>
      <c r="AA179" s="517"/>
      <c r="AB179" s="517"/>
      <c r="AC179" s="517"/>
      <c r="AD179" s="517"/>
      <c r="AE179" s="517"/>
      <c r="AF179" s="517"/>
      <c r="AG179" s="517"/>
      <c r="AH179" s="517"/>
      <c r="AI179" s="517"/>
      <c r="AJ179" s="517"/>
      <c r="AK179" s="517"/>
      <c r="AL179" s="517"/>
      <c r="AM179" s="517"/>
      <c r="AN179" s="517"/>
      <c r="AO179" s="517"/>
      <c r="AP179" s="517"/>
      <c r="AQ179" s="517"/>
      <c r="AR179" s="517"/>
      <c r="AS179" s="517"/>
    </row>
    <row r="180" ht="11.25" customHeight="1">
      <c r="A180" s="517"/>
      <c r="B180" s="521"/>
      <c r="C180" s="522"/>
      <c r="D180" s="503"/>
      <c r="E180" s="504"/>
      <c r="F180" s="504"/>
      <c r="G180" s="504"/>
      <c r="H180" s="504"/>
      <c r="I180" s="504"/>
      <c r="J180" s="504"/>
      <c r="K180" s="808"/>
      <c r="L180" s="808"/>
      <c r="M180" s="808"/>
      <c r="N180" s="808"/>
      <c r="O180" s="808"/>
      <c r="P180" s="808"/>
      <c r="Q180" s="808"/>
      <c r="R180" s="808"/>
      <c r="S180" s="808"/>
      <c r="T180" s="808"/>
      <c r="U180" s="808"/>
      <c r="V180" s="808"/>
      <c r="W180" s="504"/>
      <c r="X180" s="523"/>
      <c r="Y180" s="517"/>
      <c r="Z180" s="517"/>
      <c r="AA180" s="517"/>
      <c r="AB180" s="517"/>
      <c r="AC180" s="517"/>
      <c r="AD180" s="517"/>
      <c r="AE180" s="517"/>
      <c r="AF180" s="517"/>
      <c r="AG180" s="517"/>
      <c r="AH180" s="517"/>
      <c r="AI180" s="517"/>
      <c r="AJ180" s="517"/>
      <c r="AK180" s="517"/>
      <c r="AL180" s="517"/>
      <c r="AM180" s="517"/>
      <c r="AN180" s="517"/>
      <c r="AO180" s="517"/>
      <c r="AP180" s="517"/>
      <c r="AQ180" s="517"/>
      <c r="AR180" s="517"/>
      <c r="AS180" s="517"/>
    </row>
    <row r="181" ht="11.25" customHeight="1">
      <c r="A181" s="517"/>
      <c r="B181" s="521"/>
      <c r="C181" s="522"/>
      <c r="D181" s="503"/>
      <c r="E181" s="504"/>
      <c r="F181" s="504"/>
      <c r="G181" s="504"/>
      <c r="H181" s="504"/>
      <c r="I181" s="504"/>
      <c r="J181" s="504"/>
      <c r="K181" s="808"/>
      <c r="L181" s="808"/>
      <c r="M181" s="808"/>
      <c r="N181" s="808"/>
      <c r="O181" s="808"/>
      <c r="P181" s="808"/>
      <c r="Q181" s="808"/>
      <c r="R181" s="808"/>
      <c r="S181" s="808"/>
      <c r="T181" s="808"/>
      <c r="U181" s="808"/>
      <c r="V181" s="808"/>
      <c r="W181" s="504"/>
      <c r="X181" s="523"/>
      <c r="Y181" s="517"/>
      <c r="Z181" s="517"/>
      <c r="AA181" s="517"/>
      <c r="AB181" s="517"/>
      <c r="AC181" s="517"/>
      <c r="AD181" s="517"/>
      <c r="AE181" s="517"/>
      <c r="AF181" s="517"/>
      <c r="AG181" s="517"/>
      <c r="AH181" s="517"/>
      <c r="AI181" s="517"/>
      <c r="AJ181" s="517"/>
      <c r="AK181" s="517"/>
      <c r="AL181" s="517"/>
      <c r="AM181" s="517"/>
      <c r="AN181" s="517"/>
      <c r="AO181" s="517"/>
      <c r="AP181" s="517"/>
      <c r="AQ181" s="517"/>
      <c r="AR181" s="517"/>
      <c r="AS181" s="517"/>
    </row>
    <row r="182" ht="11.25" customHeight="1">
      <c r="A182" s="517"/>
      <c r="B182" s="521"/>
      <c r="C182" s="522"/>
      <c r="D182" s="503"/>
      <c r="E182" s="504"/>
      <c r="F182" s="504"/>
      <c r="G182" s="504"/>
      <c r="H182" s="504"/>
      <c r="I182" s="504"/>
      <c r="J182" s="504"/>
      <c r="K182" s="808"/>
      <c r="L182" s="808"/>
      <c r="M182" s="808"/>
      <c r="N182" s="808"/>
      <c r="O182" s="808"/>
      <c r="P182" s="808"/>
      <c r="Q182" s="808"/>
      <c r="R182" s="808"/>
      <c r="S182" s="808"/>
      <c r="T182" s="808"/>
      <c r="U182" s="808"/>
      <c r="V182" s="808"/>
      <c r="W182" s="504"/>
      <c r="X182" s="523"/>
      <c r="Y182" s="517"/>
      <c r="Z182" s="517"/>
      <c r="AA182" s="517"/>
      <c r="AB182" s="517"/>
      <c r="AC182" s="517"/>
      <c r="AD182" s="517"/>
      <c r="AE182" s="517"/>
      <c r="AF182" s="517"/>
      <c r="AG182" s="517"/>
      <c r="AH182" s="517"/>
      <c r="AI182" s="517"/>
      <c r="AJ182" s="517"/>
      <c r="AK182" s="517"/>
      <c r="AL182" s="517"/>
      <c r="AM182" s="517"/>
      <c r="AN182" s="517"/>
      <c r="AO182" s="517"/>
      <c r="AP182" s="517"/>
      <c r="AQ182" s="517"/>
      <c r="AR182" s="517"/>
      <c r="AS182" s="517"/>
    </row>
    <row r="183" ht="11.25" customHeight="1">
      <c r="A183" s="517"/>
      <c r="B183" s="521"/>
      <c r="C183" s="522"/>
      <c r="D183" s="503"/>
      <c r="E183" s="504"/>
      <c r="F183" s="504"/>
      <c r="G183" s="504"/>
      <c r="H183" s="504"/>
      <c r="I183" s="504"/>
      <c r="J183" s="504"/>
      <c r="K183" s="808"/>
      <c r="L183" s="808"/>
      <c r="M183" s="808"/>
      <c r="N183" s="808"/>
      <c r="O183" s="808"/>
      <c r="P183" s="808"/>
      <c r="Q183" s="808"/>
      <c r="R183" s="808"/>
      <c r="S183" s="808"/>
      <c r="T183" s="808"/>
      <c r="U183" s="808"/>
      <c r="V183" s="808"/>
      <c r="W183" s="504"/>
      <c r="X183" s="523"/>
      <c r="Y183" s="517"/>
      <c r="Z183" s="517"/>
      <c r="AA183" s="517"/>
      <c r="AB183" s="517"/>
      <c r="AC183" s="517"/>
      <c r="AD183" s="517"/>
      <c r="AE183" s="517"/>
      <c r="AF183" s="517"/>
      <c r="AG183" s="517"/>
      <c r="AH183" s="517"/>
      <c r="AI183" s="517"/>
      <c r="AJ183" s="517"/>
      <c r="AK183" s="517"/>
      <c r="AL183" s="517"/>
      <c r="AM183" s="517"/>
      <c r="AN183" s="517"/>
      <c r="AO183" s="517"/>
      <c r="AP183" s="517"/>
      <c r="AQ183" s="517"/>
      <c r="AR183" s="517"/>
      <c r="AS183" s="517"/>
    </row>
    <row r="184" ht="11.25" customHeight="1">
      <c r="A184" s="517"/>
      <c r="B184" s="521"/>
      <c r="C184" s="522"/>
      <c r="D184" s="503"/>
      <c r="E184" s="504"/>
      <c r="F184" s="504"/>
      <c r="G184" s="504"/>
      <c r="H184" s="504"/>
      <c r="I184" s="504"/>
      <c r="J184" s="504"/>
      <c r="K184" s="808"/>
      <c r="L184" s="808"/>
      <c r="M184" s="808"/>
      <c r="N184" s="808"/>
      <c r="O184" s="808"/>
      <c r="P184" s="808"/>
      <c r="Q184" s="808"/>
      <c r="R184" s="808"/>
      <c r="S184" s="808"/>
      <c r="T184" s="808"/>
      <c r="U184" s="808"/>
      <c r="V184" s="808"/>
      <c r="W184" s="504"/>
      <c r="X184" s="523"/>
      <c r="Y184" s="517"/>
      <c r="Z184" s="517"/>
      <c r="AA184" s="517"/>
      <c r="AB184" s="517"/>
      <c r="AC184" s="517"/>
      <c r="AD184" s="517"/>
      <c r="AE184" s="517"/>
      <c r="AF184" s="517"/>
      <c r="AG184" s="517"/>
      <c r="AH184" s="517"/>
      <c r="AI184" s="517"/>
      <c r="AJ184" s="517"/>
      <c r="AK184" s="517"/>
      <c r="AL184" s="517"/>
      <c r="AM184" s="517"/>
      <c r="AN184" s="517"/>
      <c r="AO184" s="517"/>
      <c r="AP184" s="517"/>
      <c r="AQ184" s="517"/>
      <c r="AR184" s="517"/>
      <c r="AS184" s="517"/>
    </row>
    <row r="185" ht="11.25" customHeight="1">
      <c r="A185" s="517"/>
      <c r="B185" s="521"/>
      <c r="C185" s="522"/>
      <c r="D185" s="503"/>
      <c r="E185" s="504"/>
      <c r="F185" s="504"/>
      <c r="G185" s="504"/>
      <c r="H185" s="504"/>
      <c r="I185" s="504"/>
      <c r="J185" s="504"/>
      <c r="K185" s="808"/>
      <c r="L185" s="808"/>
      <c r="M185" s="808"/>
      <c r="N185" s="808"/>
      <c r="O185" s="808"/>
      <c r="P185" s="808"/>
      <c r="Q185" s="808"/>
      <c r="R185" s="808"/>
      <c r="S185" s="808"/>
      <c r="T185" s="808"/>
      <c r="U185" s="808"/>
      <c r="V185" s="808"/>
      <c r="W185" s="504"/>
      <c r="X185" s="523"/>
      <c r="Y185" s="517"/>
      <c r="Z185" s="517"/>
      <c r="AA185" s="517"/>
      <c r="AB185" s="517"/>
      <c r="AC185" s="517"/>
      <c r="AD185" s="517"/>
      <c r="AE185" s="517"/>
      <c r="AF185" s="517"/>
      <c r="AG185" s="517"/>
      <c r="AH185" s="517"/>
      <c r="AI185" s="517"/>
      <c r="AJ185" s="517"/>
      <c r="AK185" s="517"/>
      <c r="AL185" s="517"/>
      <c r="AM185" s="517"/>
      <c r="AN185" s="517"/>
      <c r="AO185" s="517"/>
      <c r="AP185" s="517"/>
      <c r="AQ185" s="517"/>
      <c r="AR185" s="517"/>
      <c r="AS185" s="517"/>
    </row>
    <row r="186" ht="11.25" customHeight="1">
      <c r="A186" s="517"/>
      <c r="B186" s="521"/>
      <c r="C186" s="522"/>
      <c r="D186" s="503"/>
      <c r="E186" s="504"/>
      <c r="F186" s="504"/>
      <c r="G186" s="504"/>
      <c r="H186" s="504"/>
      <c r="I186" s="504"/>
      <c r="J186" s="504"/>
      <c r="K186" s="808"/>
      <c r="L186" s="808"/>
      <c r="M186" s="808"/>
      <c r="N186" s="808"/>
      <c r="O186" s="808"/>
      <c r="P186" s="808"/>
      <c r="Q186" s="808"/>
      <c r="R186" s="808"/>
      <c r="S186" s="808"/>
      <c r="T186" s="808"/>
      <c r="U186" s="808"/>
      <c r="V186" s="808"/>
      <c r="W186" s="504"/>
      <c r="X186" s="523"/>
      <c r="Y186" s="517"/>
      <c r="Z186" s="517"/>
      <c r="AA186" s="517"/>
      <c r="AB186" s="517"/>
      <c r="AC186" s="517"/>
      <c r="AD186" s="517"/>
      <c r="AE186" s="517"/>
      <c r="AF186" s="517"/>
      <c r="AG186" s="517"/>
      <c r="AH186" s="517"/>
      <c r="AI186" s="517"/>
      <c r="AJ186" s="517"/>
      <c r="AK186" s="517"/>
      <c r="AL186" s="517"/>
      <c r="AM186" s="517"/>
      <c r="AN186" s="517"/>
      <c r="AO186" s="517"/>
      <c r="AP186" s="517"/>
      <c r="AQ186" s="517"/>
      <c r="AR186" s="517"/>
      <c r="AS186" s="517"/>
    </row>
    <row r="187" ht="11.25" customHeight="1">
      <c r="A187" s="517"/>
      <c r="B187" s="521"/>
      <c r="C187" s="522"/>
      <c r="D187" s="503"/>
      <c r="E187" s="504"/>
      <c r="F187" s="504"/>
      <c r="G187" s="504"/>
      <c r="H187" s="504"/>
      <c r="I187" s="504"/>
      <c r="J187" s="504"/>
      <c r="K187" s="808"/>
      <c r="L187" s="808"/>
      <c r="M187" s="808"/>
      <c r="N187" s="808"/>
      <c r="O187" s="808"/>
      <c r="P187" s="808"/>
      <c r="Q187" s="808"/>
      <c r="R187" s="808"/>
      <c r="S187" s="808"/>
      <c r="T187" s="808"/>
      <c r="U187" s="808"/>
      <c r="V187" s="808"/>
      <c r="W187" s="504"/>
      <c r="X187" s="523"/>
      <c r="Y187" s="517"/>
      <c r="Z187" s="517"/>
      <c r="AA187" s="517"/>
      <c r="AB187" s="517"/>
      <c r="AC187" s="517"/>
      <c r="AD187" s="517"/>
      <c r="AE187" s="517"/>
      <c r="AF187" s="517"/>
      <c r="AG187" s="517"/>
      <c r="AH187" s="517"/>
      <c r="AI187" s="517"/>
      <c r="AJ187" s="517"/>
      <c r="AK187" s="517"/>
      <c r="AL187" s="517"/>
      <c r="AM187" s="517"/>
      <c r="AN187" s="517"/>
      <c r="AO187" s="517"/>
      <c r="AP187" s="517"/>
      <c r="AQ187" s="517"/>
      <c r="AR187" s="517"/>
      <c r="AS187" s="517"/>
    </row>
    <row r="188" ht="11.25" customHeight="1">
      <c r="A188" s="517"/>
      <c r="B188" s="521"/>
      <c r="C188" s="522"/>
      <c r="D188" s="503"/>
      <c r="E188" s="504"/>
      <c r="F188" s="504"/>
      <c r="G188" s="504"/>
      <c r="H188" s="504"/>
      <c r="I188" s="504"/>
      <c r="J188" s="504"/>
      <c r="K188" s="808"/>
      <c r="L188" s="808"/>
      <c r="M188" s="808"/>
      <c r="N188" s="808"/>
      <c r="O188" s="808"/>
      <c r="P188" s="808"/>
      <c r="Q188" s="808"/>
      <c r="R188" s="808"/>
      <c r="S188" s="808"/>
      <c r="T188" s="808"/>
      <c r="U188" s="808"/>
      <c r="V188" s="808"/>
      <c r="W188" s="504"/>
      <c r="X188" s="523"/>
      <c r="Y188" s="517"/>
      <c r="Z188" s="517"/>
      <c r="AA188" s="517"/>
      <c r="AB188" s="517"/>
      <c r="AC188" s="517"/>
      <c r="AD188" s="517"/>
      <c r="AE188" s="517"/>
      <c r="AF188" s="517"/>
      <c r="AG188" s="517"/>
      <c r="AH188" s="517"/>
      <c r="AI188" s="517"/>
      <c r="AJ188" s="517"/>
      <c r="AK188" s="517"/>
      <c r="AL188" s="517"/>
      <c r="AM188" s="517"/>
      <c r="AN188" s="517"/>
      <c r="AO188" s="517"/>
      <c r="AP188" s="517"/>
      <c r="AQ188" s="517"/>
      <c r="AR188" s="517"/>
      <c r="AS188" s="517"/>
    </row>
    <row r="189" ht="11.25" customHeight="1">
      <c r="A189" s="517"/>
      <c r="B189" s="521"/>
      <c r="C189" s="522"/>
      <c r="D189" s="503"/>
      <c r="E189" s="504"/>
      <c r="F189" s="504"/>
      <c r="G189" s="504"/>
      <c r="H189" s="504"/>
      <c r="I189" s="504"/>
      <c r="J189" s="504"/>
      <c r="K189" s="808"/>
      <c r="L189" s="808"/>
      <c r="M189" s="808"/>
      <c r="N189" s="808"/>
      <c r="O189" s="808"/>
      <c r="P189" s="808"/>
      <c r="Q189" s="808"/>
      <c r="R189" s="808"/>
      <c r="S189" s="808"/>
      <c r="T189" s="808"/>
      <c r="U189" s="808"/>
      <c r="V189" s="808"/>
      <c r="W189" s="504"/>
      <c r="X189" s="523"/>
      <c r="Y189" s="517"/>
      <c r="Z189" s="517"/>
      <c r="AA189" s="517"/>
      <c r="AB189" s="517"/>
      <c r="AC189" s="517"/>
      <c r="AD189" s="517"/>
      <c r="AE189" s="517"/>
      <c r="AF189" s="517"/>
      <c r="AG189" s="517"/>
      <c r="AH189" s="517"/>
      <c r="AI189" s="517"/>
      <c r="AJ189" s="517"/>
      <c r="AK189" s="517"/>
      <c r="AL189" s="517"/>
      <c r="AM189" s="517"/>
      <c r="AN189" s="517"/>
      <c r="AO189" s="517"/>
      <c r="AP189" s="517"/>
      <c r="AQ189" s="517"/>
      <c r="AR189" s="517"/>
      <c r="AS189" s="517"/>
    </row>
    <row r="190" ht="11.25" customHeight="1">
      <c r="A190" s="517"/>
      <c r="B190" s="521"/>
      <c r="C190" s="522"/>
      <c r="D190" s="503"/>
      <c r="E190" s="504"/>
      <c r="F190" s="504"/>
      <c r="G190" s="504"/>
      <c r="H190" s="504"/>
      <c r="I190" s="504"/>
      <c r="J190" s="504"/>
      <c r="K190" s="808"/>
      <c r="L190" s="808"/>
      <c r="M190" s="808"/>
      <c r="N190" s="808"/>
      <c r="O190" s="808"/>
      <c r="P190" s="808"/>
      <c r="Q190" s="808"/>
      <c r="R190" s="808"/>
      <c r="S190" s="808"/>
      <c r="T190" s="808"/>
      <c r="U190" s="808"/>
      <c r="V190" s="808"/>
      <c r="W190" s="504"/>
      <c r="X190" s="523"/>
      <c r="Y190" s="517"/>
      <c r="Z190" s="517"/>
      <c r="AA190" s="517"/>
      <c r="AB190" s="517"/>
      <c r="AC190" s="517"/>
      <c r="AD190" s="517"/>
      <c r="AE190" s="517"/>
      <c r="AF190" s="517"/>
      <c r="AG190" s="517"/>
      <c r="AH190" s="517"/>
      <c r="AI190" s="517"/>
      <c r="AJ190" s="517"/>
      <c r="AK190" s="517"/>
      <c r="AL190" s="517"/>
      <c r="AM190" s="517"/>
      <c r="AN190" s="517"/>
      <c r="AO190" s="517"/>
      <c r="AP190" s="517"/>
      <c r="AQ190" s="517"/>
      <c r="AR190" s="517"/>
      <c r="AS190" s="517"/>
    </row>
    <row r="191" ht="11.25" customHeight="1">
      <c r="A191" s="517"/>
      <c r="B191" s="521"/>
      <c r="C191" s="522"/>
      <c r="D191" s="503"/>
      <c r="E191" s="504"/>
      <c r="F191" s="504"/>
      <c r="G191" s="504"/>
      <c r="H191" s="504"/>
      <c r="I191" s="504"/>
      <c r="J191" s="504"/>
      <c r="K191" s="808"/>
      <c r="L191" s="808"/>
      <c r="M191" s="808"/>
      <c r="N191" s="808"/>
      <c r="O191" s="808"/>
      <c r="P191" s="808"/>
      <c r="Q191" s="808"/>
      <c r="R191" s="808"/>
      <c r="S191" s="808"/>
      <c r="T191" s="808"/>
      <c r="U191" s="808"/>
      <c r="V191" s="808"/>
      <c r="W191" s="504"/>
      <c r="X191" s="523"/>
      <c r="Y191" s="517"/>
      <c r="Z191" s="517"/>
      <c r="AA191" s="517"/>
      <c r="AB191" s="517"/>
      <c r="AC191" s="517"/>
      <c r="AD191" s="517"/>
      <c r="AE191" s="517"/>
      <c r="AF191" s="517"/>
      <c r="AG191" s="517"/>
      <c r="AH191" s="517"/>
      <c r="AI191" s="517"/>
      <c r="AJ191" s="517"/>
      <c r="AK191" s="517"/>
      <c r="AL191" s="517"/>
      <c r="AM191" s="517"/>
      <c r="AN191" s="517"/>
      <c r="AO191" s="517"/>
      <c r="AP191" s="517"/>
      <c r="AQ191" s="517"/>
      <c r="AR191" s="517"/>
      <c r="AS191" s="517"/>
    </row>
    <row r="192" ht="11.25" customHeight="1">
      <c r="A192" s="517"/>
      <c r="B192" s="521"/>
      <c r="C192" s="522"/>
      <c r="D192" s="503"/>
      <c r="E192" s="504"/>
      <c r="F192" s="504"/>
      <c r="G192" s="504"/>
      <c r="H192" s="504"/>
      <c r="I192" s="504"/>
      <c r="J192" s="504"/>
      <c r="K192" s="808"/>
      <c r="L192" s="808"/>
      <c r="M192" s="808"/>
      <c r="N192" s="808"/>
      <c r="O192" s="808"/>
      <c r="P192" s="808"/>
      <c r="Q192" s="808"/>
      <c r="R192" s="808"/>
      <c r="S192" s="808"/>
      <c r="T192" s="808"/>
      <c r="U192" s="808"/>
      <c r="V192" s="808"/>
      <c r="W192" s="504"/>
      <c r="X192" s="523"/>
      <c r="Y192" s="517"/>
      <c r="Z192" s="517"/>
      <c r="AA192" s="517"/>
      <c r="AB192" s="517"/>
      <c r="AC192" s="517"/>
      <c r="AD192" s="517"/>
      <c r="AE192" s="517"/>
      <c r="AF192" s="517"/>
      <c r="AG192" s="517"/>
      <c r="AH192" s="517"/>
      <c r="AI192" s="517"/>
      <c r="AJ192" s="517"/>
      <c r="AK192" s="517"/>
      <c r="AL192" s="517"/>
      <c r="AM192" s="517"/>
      <c r="AN192" s="517"/>
      <c r="AO192" s="517"/>
      <c r="AP192" s="517"/>
      <c r="AQ192" s="517"/>
      <c r="AR192" s="517"/>
      <c r="AS192" s="517"/>
    </row>
    <row r="193" ht="11.25" customHeight="1">
      <c r="A193" s="517"/>
      <c r="B193" s="521"/>
      <c r="C193" s="522"/>
      <c r="D193" s="503"/>
      <c r="E193" s="504"/>
      <c r="F193" s="504"/>
      <c r="G193" s="504"/>
      <c r="H193" s="504"/>
      <c r="I193" s="504"/>
      <c r="J193" s="504"/>
      <c r="K193" s="808"/>
      <c r="L193" s="808"/>
      <c r="M193" s="808"/>
      <c r="N193" s="808"/>
      <c r="O193" s="808"/>
      <c r="P193" s="808"/>
      <c r="Q193" s="808"/>
      <c r="R193" s="808"/>
      <c r="S193" s="808"/>
      <c r="T193" s="808"/>
      <c r="U193" s="808"/>
      <c r="V193" s="808"/>
      <c r="W193" s="504"/>
      <c r="X193" s="523"/>
      <c r="Y193" s="517"/>
      <c r="Z193" s="517"/>
      <c r="AA193" s="517"/>
      <c r="AB193" s="517"/>
      <c r="AC193" s="517"/>
      <c r="AD193" s="517"/>
      <c r="AE193" s="517"/>
      <c r="AF193" s="517"/>
      <c r="AG193" s="517"/>
      <c r="AH193" s="517"/>
      <c r="AI193" s="517"/>
      <c r="AJ193" s="517"/>
      <c r="AK193" s="517"/>
      <c r="AL193" s="517"/>
      <c r="AM193" s="517"/>
      <c r="AN193" s="517"/>
      <c r="AO193" s="517"/>
      <c r="AP193" s="517"/>
      <c r="AQ193" s="517"/>
      <c r="AR193" s="517"/>
      <c r="AS193" s="517"/>
    </row>
    <row r="194" ht="11.25" customHeight="1">
      <c r="A194" s="517"/>
      <c r="B194" s="521"/>
      <c r="C194" s="522"/>
      <c r="D194" s="503"/>
      <c r="E194" s="504"/>
      <c r="F194" s="504"/>
      <c r="G194" s="504"/>
      <c r="H194" s="504"/>
      <c r="I194" s="504"/>
      <c r="J194" s="504"/>
      <c r="K194" s="808"/>
      <c r="L194" s="808"/>
      <c r="M194" s="808"/>
      <c r="N194" s="808"/>
      <c r="O194" s="808"/>
      <c r="P194" s="808"/>
      <c r="Q194" s="808"/>
      <c r="R194" s="808"/>
      <c r="S194" s="808"/>
      <c r="T194" s="808"/>
      <c r="U194" s="808"/>
      <c r="V194" s="808"/>
      <c r="W194" s="504"/>
      <c r="X194" s="523"/>
      <c r="Y194" s="517"/>
      <c r="Z194" s="517"/>
      <c r="AA194" s="517"/>
      <c r="AB194" s="517"/>
      <c r="AC194" s="517"/>
      <c r="AD194" s="517"/>
      <c r="AE194" s="517"/>
      <c r="AF194" s="517"/>
      <c r="AG194" s="517"/>
      <c r="AH194" s="517"/>
      <c r="AI194" s="517"/>
      <c r="AJ194" s="517"/>
      <c r="AK194" s="517"/>
      <c r="AL194" s="517"/>
      <c r="AM194" s="517"/>
      <c r="AN194" s="517"/>
      <c r="AO194" s="517"/>
      <c r="AP194" s="517"/>
      <c r="AQ194" s="517"/>
      <c r="AR194" s="517"/>
      <c r="AS194" s="517"/>
    </row>
    <row r="195" ht="11.25" customHeight="1">
      <c r="A195" s="517"/>
      <c r="B195" s="521"/>
      <c r="C195" s="522"/>
      <c r="D195" s="503"/>
      <c r="E195" s="504"/>
      <c r="F195" s="504"/>
      <c r="G195" s="504"/>
      <c r="H195" s="504"/>
      <c r="I195" s="504"/>
      <c r="J195" s="504"/>
      <c r="K195" s="808"/>
      <c r="L195" s="808"/>
      <c r="M195" s="808"/>
      <c r="N195" s="808"/>
      <c r="O195" s="808"/>
      <c r="P195" s="808"/>
      <c r="Q195" s="808"/>
      <c r="R195" s="808"/>
      <c r="S195" s="808"/>
      <c r="T195" s="808"/>
      <c r="U195" s="808"/>
      <c r="V195" s="808"/>
      <c r="W195" s="504"/>
      <c r="X195" s="523"/>
      <c r="Y195" s="517"/>
      <c r="Z195" s="517"/>
      <c r="AA195" s="517"/>
      <c r="AB195" s="517"/>
      <c r="AC195" s="517"/>
      <c r="AD195" s="517"/>
      <c r="AE195" s="517"/>
      <c r="AF195" s="517"/>
      <c r="AG195" s="517"/>
      <c r="AH195" s="517"/>
      <c r="AI195" s="517"/>
      <c r="AJ195" s="517"/>
      <c r="AK195" s="517"/>
      <c r="AL195" s="517"/>
      <c r="AM195" s="517"/>
      <c r="AN195" s="517"/>
      <c r="AO195" s="517"/>
      <c r="AP195" s="517"/>
      <c r="AQ195" s="517"/>
      <c r="AR195" s="517"/>
      <c r="AS195" s="517"/>
    </row>
    <row r="196" ht="11.25" customHeight="1">
      <c r="A196" s="517"/>
      <c r="B196" s="521"/>
      <c r="C196" s="522"/>
      <c r="D196" s="503"/>
      <c r="E196" s="504"/>
      <c r="F196" s="504"/>
      <c r="G196" s="504"/>
      <c r="H196" s="504"/>
      <c r="I196" s="504"/>
      <c r="J196" s="504"/>
      <c r="K196" s="808"/>
      <c r="L196" s="808"/>
      <c r="M196" s="808"/>
      <c r="N196" s="808"/>
      <c r="O196" s="808"/>
      <c r="P196" s="808"/>
      <c r="Q196" s="808"/>
      <c r="R196" s="808"/>
      <c r="S196" s="808"/>
      <c r="T196" s="808"/>
      <c r="U196" s="808"/>
      <c r="V196" s="808"/>
      <c r="W196" s="504"/>
      <c r="X196" s="523"/>
      <c r="Y196" s="517"/>
      <c r="Z196" s="517"/>
      <c r="AA196" s="517"/>
      <c r="AB196" s="517"/>
      <c r="AC196" s="517"/>
      <c r="AD196" s="517"/>
      <c r="AE196" s="517"/>
      <c r="AF196" s="517"/>
      <c r="AG196" s="517"/>
      <c r="AH196" s="517"/>
      <c r="AI196" s="517"/>
      <c r="AJ196" s="517"/>
      <c r="AK196" s="517"/>
      <c r="AL196" s="517"/>
      <c r="AM196" s="517"/>
      <c r="AN196" s="517"/>
      <c r="AO196" s="517"/>
      <c r="AP196" s="517"/>
      <c r="AQ196" s="517"/>
      <c r="AR196" s="517"/>
      <c r="AS196" s="517"/>
    </row>
    <row r="197" ht="11.25" customHeight="1">
      <c r="A197" s="517"/>
      <c r="B197" s="521"/>
      <c r="C197" s="522"/>
      <c r="D197" s="503"/>
      <c r="E197" s="504"/>
      <c r="F197" s="504"/>
      <c r="G197" s="504"/>
      <c r="H197" s="504"/>
      <c r="I197" s="504"/>
      <c r="J197" s="504"/>
      <c r="K197" s="808"/>
      <c r="L197" s="808"/>
      <c r="M197" s="808"/>
      <c r="N197" s="808"/>
      <c r="O197" s="808"/>
      <c r="P197" s="808"/>
      <c r="Q197" s="808"/>
      <c r="R197" s="808"/>
      <c r="S197" s="808"/>
      <c r="T197" s="808"/>
      <c r="U197" s="808"/>
      <c r="V197" s="808"/>
      <c r="W197" s="504"/>
      <c r="X197" s="523"/>
      <c r="Y197" s="517"/>
      <c r="Z197" s="517"/>
      <c r="AA197" s="517"/>
      <c r="AB197" s="517"/>
      <c r="AC197" s="517"/>
      <c r="AD197" s="517"/>
      <c r="AE197" s="517"/>
      <c r="AF197" s="517"/>
      <c r="AG197" s="517"/>
      <c r="AH197" s="517"/>
      <c r="AI197" s="517"/>
      <c r="AJ197" s="517"/>
      <c r="AK197" s="517"/>
      <c r="AL197" s="517"/>
      <c r="AM197" s="517"/>
      <c r="AN197" s="517"/>
      <c r="AO197" s="517"/>
      <c r="AP197" s="517"/>
      <c r="AQ197" s="517"/>
      <c r="AR197" s="517"/>
      <c r="AS197" s="517"/>
    </row>
    <row r="198" ht="11.25" customHeight="1">
      <c r="A198" s="517"/>
      <c r="B198" s="521"/>
      <c r="C198" s="522"/>
      <c r="D198" s="503"/>
      <c r="E198" s="504"/>
      <c r="F198" s="504"/>
      <c r="G198" s="504"/>
      <c r="H198" s="504"/>
      <c r="I198" s="504"/>
      <c r="J198" s="504"/>
      <c r="K198" s="808"/>
      <c r="L198" s="808"/>
      <c r="M198" s="808"/>
      <c r="N198" s="808"/>
      <c r="O198" s="808"/>
      <c r="P198" s="808"/>
      <c r="Q198" s="808"/>
      <c r="R198" s="808"/>
      <c r="S198" s="808"/>
      <c r="T198" s="808"/>
      <c r="U198" s="808"/>
      <c r="V198" s="808"/>
      <c r="W198" s="504"/>
      <c r="X198" s="523"/>
      <c r="Y198" s="517"/>
      <c r="Z198" s="517"/>
      <c r="AA198" s="517"/>
      <c r="AB198" s="517"/>
      <c r="AC198" s="517"/>
      <c r="AD198" s="517"/>
      <c r="AE198" s="517"/>
      <c r="AF198" s="517"/>
      <c r="AG198" s="517"/>
      <c r="AH198" s="517"/>
      <c r="AI198" s="517"/>
      <c r="AJ198" s="517"/>
      <c r="AK198" s="517"/>
      <c r="AL198" s="517"/>
      <c r="AM198" s="517"/>
      <c r="AN198" s="517"/>
      <c r="AO198" s="517"/>
      <c r="AP198" s="517"/>
      <c r="AQ198" s="517"/>
      <c r="AR198" s="517"/>
      <c r="AS198" s="517"/>
    </row>
    <row r="199" ht="11.25" customHeight="1">
      <c r="A199" s="517"/>
      <c r="B199" s="521"/>
      <c r="C199" s="522"/>
      <c r="D199" s="503"/>
      <c r="E199" s="504"/>
      <c r="F199" s="504"/>
      <c r="G199" s="504"/>
      <c r="H199" s="504"/>
      <c r="I199" s="504"/>
      <c r="J199" s="504"/>
      <c r="K199" s="808"/>
      <c r="L199" s="808"/>
      <c r="M199" s="808"/>
      <c r="N199" s="808"/>
      <c r="O199" s="808"/>
      <c r="P199" s="808"/>
      <c r="Q199" s="808"/>
      <c r="R199" s="808"/>
      <c r="S199" s="808"/>
      <c r="T199" s="808"/>
      <c r="U199" s="808"/>
      <c r="V199" s="808"/>
      <c r="W199" s="504"/>
      <c r="X199" s="523"/>
      <c r="Y199" s="517"/>
      <c r="Z199" s="517"/>
      <c r="AA199" s="517"/>
      <c r="AB199" s="517"/>
      <c r="AC199" s="517"/>
      <c r="AD199" s="517"/>
      <c r="AE199" s="517"/>
      <c r="AF199" s="517"/>
      <c r="AG199" s="517"/>
      <c r="AH199" s="517"/>
      <c r="AI199" s="517"/>
      <c r="AJ199" s="517"/>
      <c r="AK199" s="517"/>
      <c r="AL199" s="517"/>
      <c r="AM199" s="517"/>
      <c r="AN199" s="517"/>
      <c r="AO199" s="517"/>
      <c r="AP199" s="517"/>
      <c r="AQ199" s="517"/>
      <c r="AR199" s="517"/>
      <c r="AS199" s="517"/>
    </row>
    <row r="200" ht="11.25" customHeight="1">
      <c r="A200" s="517"/>
      <c r="B200" s="521"/>
      <c r="C200" s="522"/>
      <c r="D200" s="503"/>
      <c r="E200" s="504"/>
      <c r="F200" s="504"/>
      <c r="G200" s="504"/>
      <c r="H200" s="504"/>
      <c r="I200" s="504"/>
      <c r="J200" s="504"/>
      <c r="K200" s="808"/>
      <c r="L200" s="808"/>
      <c r="M200" s="808"/>
      <c r="N200" s="808"/>
      <c r="O200" s="808"/>
      <c r="P200" s="808"/>
      <c r="Q200" s="808"/>
      <c r="R200" s="808"/>
      <c r="S200" s="808"/>
      <c r="T200" s="808"/>
      <c r="U200" s="808"/>
      <c r="V200" s="808"/>
      <c r="W200" s="504"/>
      <c r="X200" s="523"/>
      <c r="Y200" s="517"/>
      <c r="Z200" s="517"/>
      <c r="AA200" s="517"/>
      <c r="AB200" s="517"/>
      <c r="AC200" s="517"/>
      <c r="AD200" s="517"/>
      <c r="AE200" s="517"/>
      <c r="AF200" s="517"/>
      <c r="AG200" s="517"/>
      <c r="AH200" s="517"/>
      <c r="AI200" s="517"/>
      <c r="AJ200" s="517"/>
      <c r="AK200" s="517"/>
      <c r="AL200" s="517"/>
      <c r="AM200" s="517"/>
      <c r="AN200" s="517"/>
      <c r="AO200" s="517"/>
      <c r="AP200" s="517"/>
      <c r="AQ200" s="517"/>
      <c r="AR200" s="517"/>
      <c r="AS200" s="517"/>
    </row>
    <row r="201" ht="11.25" customHeight="1">
      <c r="A201" s="517"/>
      <c r="B201" s="521"/>
      <c r="C201" s="522"/>
      <c r="D201" s="503"/>
      <c r="E201" s="504"/>
      <c r="F201" s="504"/>
      <c r="G201" s="504"/>
      <c r="H201" s="504"/>
      <c r="I201" s="504"/>
      <c r="J201" s="504"/>
      <c r="K201" s="808"/>
      <c r="L201" s="808"/>
      <c r="M201" s="808"/>
      <c r="N201" s="808"/>
      <c r="O201" s="808"/>
      <c r="P201" s="808"/>
      <c r="Q201" s="808"/>
      <c r="R201" s="808"/>
      <c r="S201" s="808"/>
      <c r="T201" s="808"/>
      <c r="U201" s="808"/>
      <c r="V201" s="808"/>
      <c r="W201" s="504"/>
      <c r="X201" s="523"/>
      <c r="Y201" s="517"/>
      <c r="Z201" s="517"/>
      <c r="AA201" s="517"/>
      <c r="AB201" s="517"/>
      <c r="AC201" s="517"/>
      <c r="AD201" s="517"/>
      <c r="AE201" s="517"/>
      <c r="AF201" s="517"/>
      <c r="AG201" s="517"/>
      <c r="AH201" s="517"/>
      <c r="AI201" s="517"/>
      <c r="AJ201" s="517"/>
      <c r="AK201" s="517"/>
      <c r="AL201" s="517"/>
      <c r="AM201" s="517"/>
      <c r="AN201" s="517"/>
      <c r="AO201" s="517"/>
      <c r="AP201" s="517"/>
      <c r="AQ201" s="517"/>
      <c r="AR201" s="517"/>
      <c r="AS201" s="517"/>
    </row>
    <row r="202" ht="11.25" customHeight="1">
      <c r="A202" s="517"/>
      <c r="B202" s="521"/>
      <c r="C202" s="522"/>
      <c r="D202" s="503"/>
      <c r="E202" s="504"/>
      <c r="F202" s="504"/>
      <c r="G202" s="504"/>
      <c r="H202" s="504"/>
      <c r="I202" s="504"/>
      <c r="J202" s="504"/>
      <c r="K202" s="808"/>
      <c r="L202" s="808"/>
      <c r="M202" s="808"/>
      <c r="N202" s="808"/>
      <c r="O202" s="808"/>
      <c r="P202" s="808"/>
      <c r="Q202" s="808"/>
      <c r="R202" s="808"/>
      <c r="S202" s="808"/>
      <c r="T202" s="808"/>
      <c r="U202" s="808"/>
      <c r="V202" s="808"/>
      <c r="W202" s="504"/>
      <c r="X202" s="523"/>
      <c r="Y202" s="517"/>
      <c r="Z202" s="517"/>
      <c r="AA202" s="517"/>
      <c r="AB202" s="517"/>
      <c r="AC202" s="517"/>
      <c r="AD202" s="517"/>
      <c r="AE202" s="517"/>
      <c r="AF202" s="517"/>
      <c r="AG202" s="517"/>
      <c r="AH202" s="517"/>
      <c r="AI202" s="517"/>
      <c r="AJ202" s="517"/>
      <c r="AK202" s="517"/>
      <c r="AL202" s="517"/>
      <c r="AM202" s="517"/>
      <c r="AN202" s="517"/>
      <c r="AO202" s="517"/>
      <c r="AP202" s="517"/>
      <c r="AQ202" s="517"/>
      <c r="AR202" s="517"/>
      <c r="AS202" s="517"/>
    </row>
    <row r="203" ht="11.25" customHeight="1">
      <c r="A203" s="517"/>
      <c r="B203" s="521"/>
      <c r="C203" s="522"/>
      <c r="D203" s="503"/>
      <c r="E203" s="504"/>
      <c r="F203" s="504"/>
      <c r="G203" s="504"/>
      <c r="H203" s="504"/>
      <c r="I203" s="504"/>
      <c r="J203" s="504"/>
      <c r="K203" s="808"/>
      <c r="L203" s="808"/>
      <c r="M203" s="808"/>
      <c r="N203" s="808"/>
      <c r="O203" s="808"/>
      <c r="P203" s="808"/>
      <c r="Q203" s="808"/>
      <c r="R203" s="808"/>
      <c r="S203" s="808"/>
      <c r="T203" s="808"/>
      <c r="U203" s="808"/>
      <c r="V203" s="808"/>
      <c r="W203" s="504"/>
      <c r="X203" s="523"/>
      <c r="Y203" s="517"/>
      <c r="Z203" s="517"/>
      <c r="AA203" s="517"/>
      <c r="AB203" s="517"/>
      <c r="AC203" s="517"/>
      <c r="AD203" s="517"/>
      <c r="AE203" s="517"/>
      <c r="AF203" s="517"/>
      <c r="AG203" s="517"/>
      <c r="AH203" s="517"/>
      <c r="AI203" s="517"/>
      <c r="AJ203" s="517"/>
      <c r="AK203" s="517"/>
      <c r="AL203" s="517"/>
      <c r="AM203" s="517"/>
      <c r="AN203" s="517"/>
      <c r="AO203" s="517"/>
      <c r="AP203" s="517"/>
      <c r="AQ203" s="517"/>
      <c r="AR203" s="517"/>
      <c r="AS203" s="517"/>
    </row>
    <row r="204" ht="11.25" customHeight="1">
      <c r="A204" s="517"/>
      <c r="B204" s="521"/>
      <c r="C204" s="522"/>
      <c r="D204" s="503"/>
      <c r="E204" s="504"/>
      <c r="F204" s="504"/>
      <c r="G204" s="504"/>
      <c r="H204" s="504"/>
      <c r="I204" s="504"/>
      <c r="J204" s="504"/>
      <c r="K204" s="808"/>
      <c r="L204" s="808"/>
      <c r="M204" s="808"/>
      <c r="N204" s="808"/>
      <c r="O204" s="808"/>
      <c r="P204" s="808"/>
      <c r="Q204" s="808"/>
      <c r="R204" s="808"/>
      <c r="S204" s="808"/>
      <c r="T204" s="808"/>
      <c r="U204" s="808"/>
      <c r="V204" s="808"/>
      <c r="W204" s="504"/>
      <c r="X204" s="523"/>
      <c r="Y204" s="517"/>
      <c r="Z204" s="517"/>
      <c r="AA204" s="517"/>
      <c r="AB204" s="517"/>
      <c r="AC204" s="517"/>
      <c r="AD204" s="517"/>
      <c r="AE204" s="517"/>
      <c r="AF204" s="517"/>
      <c r="AG204" s="517"/>
      <c r="AH204" s="517"/>
      <c r="AI204" s="517"/>
      <c r="AJ204" s="517"/>
      <c r="AK204" s="517"/>
      <c r="AL204" s="517"/>
      <c r="AM204" s="517"/>
      <c r="AN204" s="517"/>
      <c r="AO204" s="517"/>
      <c r="AP204" s="517"/>
      <c r="AQ204" s="517"/>
      <c r="AR204" s="517"/>
      <c r="AS204" s="517"/>
    </row>
    <row r="205" ht="11.25" customHeight="1">
      <c r="A205" s="517"/>
      <c r="B205" s="521"/>
      <c r="C205" s="522"/>
      <c r="D205" s="503"/>
      <c r="E205" s="504"/>
      <c r="F205" s="504"/>
      <c r="G205" s="504"/>
      <c r="H205" s="504"/>
      <c r="I205" s="504"/>
      <c r="J205" s="504"/>
      <c r="K205" s="808"/>
      <c r="L205" s="808"/>
      <c r="M205" s="808"/>
      <c r="N205" s="808"/>
      <c r="O205" s="808"/>
      <c r="P205" s="808"/>
      <c r="Q205" s="808"/>
      <c r="R205" s="808"/>
      <c r="S205" s="808"/>
      <c r="T205" s="808"/>
      <c r="U205" s="808"/>
      <c r="V205" s="808"/>
      <c r="W205" s="504"/>
      <c r="X205" s="523"/>
      <c r="Y205" s="517"/>
      <c r="Z205" s="517"/>
      <c r="AA205" s="517"/>
      <c r="AB205" s="517"/>
      <c r="AC205" s="517"/>
      <c r="AD205" s="517"/>
      <c r="AE205" s="517"/>
      <c r="AF205" s="517"/>
      <c r="AG205" s="517"/>
      <c r="AH205" s="517"/>
      <c r="AI205" s="517"/>
      <c r="AJ205" s="517"/>
      <c r="AK205" s="517"/>
      <c r="AL205" s="517"/>
      <c r="AM205" s="517"/>
      <c r="AN205" s="517"/>
      <c r="AO205" s="517"/>
      <c r="AP205" s="517"/>
      <c r="AQ205" s="517"/>
      <c r="AR205" s="517"/>
      <c r="AS205" s="517"/>
    </row>
    <row r="206" ht="11.25" customHeight="1">
      <c r="A206" s="517"/>
      <c r="B206" s="521"/>
      <c r="C206" s="522"/>
      <c r="D206" s="503"/>
      <c r="E206" s="504"/>
      <c r="F206" s="504"/>
      <c r="G206" s="504"/>
      <c r="H206" s="504"/>
      <c r="I206" s="504"/>
      <c r="J206" s="504"/>
      <c r="K206" s="808"/>
      <c r="L206" s="808"/>
      <c r="M206" s="808"/>
      <c r="N206" s="808"/>
      <c r="O206" s="808"/>
      <c r="P206" s="808"/>
      <c r="Q206" s="808"/>
      <c r="R206" s="808"/>
      <c r="S206" s="808"/>
      <c r="T206" s="808"/>
      <c r="U206" s="808"/>
      <c r="V206" s="808"/>
      <c r="W206" s="504"/>
      <c r="X206" s="523"/>
      <c r="Y206" s="517"/>
      <c r="Z206" s="517"/>
      <c r="AA206" s="517"/>
      <c r="AB206" s="517"/>
      <c r="AC206" s="517"/>
      <c r="AD206" s="517"/>
      <c r="AE206" s="517"/>
      <c r="AF206" s="517"/>
      <c r="AG206" s="517"/>
      <c r="AH206" s="517"/>
      <c r="AI206" s="517"/>
      <c r="AJ206" s="517"/>
      <c r="AK206" s="517"/>
      <c r="AL206" s="517"/>
      <c r="AM206" s="517"/>
      <c r="AN206" s="517"/>
      <c r="AO206" s="517"/>
      <c r="AP206" s="517"/>
      <c r="AQ206" s="517"/>
      <c r="AR206" s="517"/>
      <c r="AS206" s="517"/>
    </row>
    <row r="207" ht="11.25" customHeight="1">
      <c r="A207" s="517"/>
      <c r="B207" s="521"/>
      <c r="C207" s="522"/>
      <c r="D207" s="503"/>
      <c r="E207" s="504"/>
      <c r="F207" s="504"/>
      <c r="G207" s="504"/>
      <c r="H207" s="504"/>
      <c r="I207" s="504"/>
      <c r="J207" s="504"/>
      <c r="K207" s="808"/>
      <c r="L207" s="808"/>
      <c r="M207" s="808"/>
      <c r="N207" s="808"/>
      <c r="O207" s="808"/>
      <c r="P207" s="808"/>
      <c r="Q207" s="808"/>
      <c r="R207" s="808"/>
      <c r="S207" s="808"/>
      <c r="T207" s="808"/>
      <c r="U207" s="808"/>
      <c r="V207" s="808"/>
      <c r="W207" s="504"/>
      <c r="X207" s="523"/>
      <c r="Y207" s="517"/>
      <c r="Z207" s="517"/>
      <c r="AA207" s="517"/>
      <c r="AB207" s="517"/>
      <c r="AC207" s="517"/>
      <c r="AD207" s="517"/>
      <c r="AE207" s="517"/>
      <c r="AF207" s="517"/>
      <c r="AG207" s="517"/>
      <c r="AH207" s="517"/>
      <c r="AI207" s="517"/>
      <c r="AJ207" s="517"/>
      <c r="AK207" s="517"/>
      <c r="AL207" s="517"/>
      <c r="AM207" s="517"/>
      <c r="AN207" s="517"/>
      <c r="AO207" s="517"/>
      <c r="AP207" s="517"/>
      <c r="AQ207" s="517"/>
      <c r="AR207" s="517"/>
      <c r="AS207" s="517"/>
    </row>
    <row r="208" ht="11.25" customHeight="1">
      <c r="A208" s="517"/>
      <c r="B208" s="521"/>
      <c r="C208" s="522"/>
      <c r="D208" s="503"/>
      <c r="E208" s="504"/>
      <c r="F208" s="504"/>
      <c r="G208" s="504"/>
      <c r="H208" s="504"/>
      <c r="I208" s="504"/>
      <c r="J208" s="504"/>
      <c r="K208" s="808"/>
      <c r="L208" s="808"/>
      <c r="M208" s="808"/>
      <c r="N208" s="808"/>
      <c r="O208" s="808"/>
      <c r="P208" s="808"/>
      <c r="Q208" s="808"/>
      <c r="R208" s="808"/>
      <c r="S208" s="808"/>
      <c r="T208" s="808"/>
      <c r="U208" s="808"/>
      <c r="V208" s="808"/>
      <c r="W208" s="504"/>
      <c r="X208" s="523"/>
      <c r="Y208" s="517"/>
      <c r="Z208" s="517"/>
      <c r="AA208" s="517"/>
      <c r="AB208" s="517"/>
      <c r="AC208" s="517"/>
      <c r="AD208" s="517"/>
      <c r="AE208" s="517"/>
      <c r="AF208" s="517"/>
      <c r="AG208" s="517"/>
      <c r="AH208" s="517"/>
      <c r="AI208" s="517"/>
      <c r="AJ208" s="517"/>
      <c r="AK208" s="517"/>
      <c r="AL208" s="517"/>
      <c r="AM208" s="517"/>
      <c r="AN208" s="517"/>
      <c r="AO208" s="517"/>
      <c r="AP208" s="517"/>
      <c r="AQ208" s="517"/>
      <c r="AR208" s="517"/>
      <c r="AS208" s="517"/>
    </row>
    <row r="209" ht="11.25" customHeight="1">
      <c r="A209" s="517"/>
      <c r="B209" s="521"/>
      <c r="C209" s="522"/>
      <c r="D209" s="503"/>
      <c r="E209" s="504"/>
      <c r="F209" s="504"/>
      <c r="G209" s="504"/>
      <c r="H209" s="504"/>
      <c r="I209" s="504"/>
      <c r="J209" s="504"/>
      <c r="K209" s="808"/>
      <c r="L209" s="808"/>
      <c r="M209" s="808"/>
      <c r="N209" s="808"/>
      <c r="O209" s="808"/>
      <c r="P209" s="808"/>
      <c r="Q209" s="808"/>
      <c r="R209" s="808"/>
      <c r="S209" s="808"/>
      <c r="T209" s="808"/>
      <c r="U209" s="808"/>
      <c r="V209" s="808"/>
      <c r="W209" s="504"/>
      <c r="X209" s="523"/>
      <c r="Y209" s="517"/>
      <c r="Z209" s="517"/>
      <c r="AA209" s="517"/>
      <c r="AB209" s="517"/>
      <c r="AC209" s="517"/>
      <c r="AD209" s="517"/>
      <c r="AE209" s="517"/>
      <c r="AF209" s="517"/>
      <c r="AG209" s="517"/>
      <c r="AH209" s="517"/>
      <c r="AI209" s="517"/>
      <c r="AJ209" s="517"/>
      <c r="AK209" s="517"/>
      <c r="AL209" s="517"/>
      <c r="AM209" s="517"/>
      <c r="AN209" s="517"/>
      <c r="AO209" s="517"/>
      <c r="AP209" s="517"/>
      <c r="AQ209" s="517"/>
      <c r="AR209" s="517"/>
      <c r="AS209" s="517"/>
    </row>
    <row r="210" ht="11.25" customHeight="1">
      <c r="A210" s="517"/>
      <c r="B210" s="521"/>
      <c r="C210" s="522"/>
      <c r="D210" s="503"/>
      <c r="E210" s="504"/>
      <c r="F210" s="504"/>
      <c r="G210" s="504"/>
      <c r="H210" s="504"/>
      <c r="I210" s="504"/>
      <c r="J210" s="504"/>
      <c r="K210" s="808"/>
      <c r="L210" s="808"/>
      <c r="M210" s="808"/>
      <c r="N210" s="808"/>
      <c r="O210" s="808"/>
      <c r="P210" s="808"/>
      <c r="Q210" s="808"/>
      <c r="R210" s="808"/>
      <c r="S210" s="808"/>
      <c r="T210" s="808"/>
      <c r="U210" s="808"/>
      <c r="V210" s="808"/>
      <c r="W210" s="504"/>
      <c r="X210" s="523"/>
      <c r="Y210" s="517"/>
      <c r="Z210" s="517"/>
      <c r="AA210" s="517"/>
      <c r="AB210" s="517"/>
      <c r="AC210" s="517"/>
      <c r="AD210" s="517"/>
      <c r="AE210" s="517"/>
      <c r="AF210" s="517"/>
      <c r="AG210" s="517"/>
      <c r="AH210" s="517"/>
      <c r="AI210" s="517"/>
      <c r="AJ210" s="517"/>
      <c r="AK210" s="517"/>
      <c r="AL210" s="517"/>
      <c r="AM210" s="517"/>
      <c r="AN210" s="517"/>
      <c r="AO210" s="517"/>
      <c r="AP210" s="517"/>
      <c r="AQ210" s="517"/>
      <c r="AR210" s="517"/>
      <c r="AS210" s="517"/>
    </row>
    <row r="211" ht="11.25" customHeight="1">
      <c r="A211" s="517"/>
      <c r="B211" s="521"/>
      <c r="C211" s="522"/>
      <c r="D211" s="503"/>
      <c r="E211" s="504"/>
      <c r="F211" s="504"/>
      <c r="G211" s="504"/>
      <c r="H211" s="504"/>
      <c r="I211" s="504"/>
      <c r="J211" s="504"/>
      <c r="K211" s="808"/>
      <c r="L211" s="808"/>
      <c r="M211" s="808"/>
      <c r="N211" s="808"/>
      <c r="O211" s="808"/>
      <c r="P211" s="808"/>
      <c r="Q211" s="808"/>
      <c r="R211" s="808"/>
      <c r="S211" s="808"/>
      <c r="T211" s="808"/>
      <c r="U211" s="808"/>
      <c r="V211" s="808"/>
      <c r="W211" s="504"/>
      <c r="X211" s="523"/>
      <c r="Y211" s="517"/>
      <c r="Z211" s="517"/>
      <c r="AA211" s="517"/>
      <c r="AB211" s="517"/>
      <c r="AC211" s="517"/>
      <c r="AD211" s="517"/>
      <c r="AE211" s="517"/>
      <c r="AF211" s="517"/>
      <c r="AG211" s="517"/>
      <c r="AH211" s="517"/>
      <c r="AI211" s="517"/>
      <c r="AJ211" s="517"/>
      <c r="AK211" s="517"/>
      <c r="AL211" s="517"/>
      <c r="AM211" s="517"/>
      <c r="AN211" s="517"/>
      <c r="AO211" s="517"/>
      <c r="AP211" s="517"/>
      <c r="AQ211" s="517"/>
      <c r="AR211" s="517"/>
      <c r="AS211" s="517"/>
    </row>
    <row r="212" ht="11.25" customHeight="1">
      <c r="A212" s="517"/>
      <c r="B212" s="521"/>
      <c r="C212" s="522"/>
      <c r="D212" s="503"/>
      <c r="E212" s="504"/>
      <c r="F212" s="504"/>
      <c r="G212" s="504"/>
      <c r="H212" s="504"/>
      <c r="I212" s="504"/>
      <c r="J212" s="504"/>
      <c r="K212" s="808"/>
      <c r="L212" s="808"/>
      <c r="M212" s="808"/>
      <c r="N212" s="808"/>
      <c r="O212" s="808"/>
      <c r="P212" s="808"/>
      <c r="Q212" s="808"/>
      <c r="R212" s="808"/>
      <c r="S212" s="808"/>
      <c r="T212" s="808"/>
      <c r="U212" s="808"/>
      <c r="V212" s="808"/>
      <c r="W212" s="504"/>
      <c r="X212" s="523"/>
      <c r="Y212" s="517"/>
      <c r="Z212" s="517"/>
      <c r="AA212" s="517"/>
      <c r="AB212" s="517"/>
      <c r="AC212" s="517"/>
      <c r="AD212" s="517"/>
      <c r="AE212" s="517"/>
      <c r="AF212" s="517"/>
      <c r="AG212" s="517"/>
      <c r="AH212" s="517"/>
      <c r="AI212" s="517"/>
      <c r="AJ212" s="517"/>
      <c r="AK212" s="517"/>
      <c r="AL212" s="517"/>
      <c r="AM212" s="517"/>
      <c r="AN212" s="517"/>
      <c r="AO212" s="517"/>
      <c r="AP212" s="517"/>
      <c r="AQ212" s="517"/>
      <c r="AR212" s="517"/>
      <c r="AS212" s="517"/>
    </row>
    <row r="213" ht="11.25" customHeight="1">
      <c r="A213" s="517"/>
      <c r="B213" s="521"/>
      <c r="C213" s="522"/>
      <c r="D213" s="503"/>
      <c r="E213" s="504"/>
      <c r="F213" s="504"/>
      <c r="G213" s="504"/>
      <c r="H213" s="504"/>
      <c r="I213" s="504"/>
      <c r="J213" s="504"/>
      <c r="K213" s="808"/>
      <c r="L213" s="808"/>
      <c r="M213" s="808"/>
      <c r="N213" s="808"/>
      <c r="O213" s="808"/>
      <c r="P213" s="808"/>
      <c r="Q213" s="808"/>
      <c r="R213" s="808"/>
      <c r="S213" s="808"/>
      <c r="T213" s="808"/>
      <c r="U213" s="808"/>
      <c r="V213" s="808"/>
      <c r="W213" s="504"/>
      <c r="X213" s="523"/>
      <c r="Y213" s="517"/>
      <c r="Z213" s="517"/>
      <c r="AA213" s="517"/>
      <c r="AB213" s="517"/>
      <c r="AC213" s="517"/>
      <c r="AD213" s="517"/>
      <c r="AE213" s="517"/>
      <c r="AF213" s="517"/>
      <c r="AG213" s="517"/>
      <c r="AH213" s="517"/>
      <c r="AI213" s="517"/>
      <c r="AJ213" s="517"/>
      <c r="AK213" s="517"/>
      <c r="AL213" s="517"/>
      <c r="AM213" s="517"/>
      <c r="AN213" s="517"/>
      <c r="AO213" s="517"/>
      <c r="AP213" s="517"/>
      <c r="AQ213" s="517"/>
      <c r="AR213" s="517"/>
      <c r="AS213" s="517"/>
    </row>
    <row r="214" ht="11.25" customHeight="1">
      <c r="A214" s="517"/>
      <c r="B214" s="521"/>
      <c r="C214" s="522"/>
      <c r="D214" s="503"/>
      <c r="E214" s="504"/>
      <c r="F214" s="504"/>
      <c r="G214" s="504"/>
      <c r="H214" s="504"/>
      <c r="I214" s="504"/>
      <c r="J214" s="504"/>
      <c r="K214" s="808"/>
      <c r="L214" s="808"/>
      <c r="M214" s="808"/>
      <c r="N214" s="808"/>
      <c r="O214" s="808"/>
      <c r="P214" s="808"/>
      <c r="Q214" s="808"/>
      <c r="R214" s="808"/>
      <c r="S214" s="808"/>
      <c r="T214" s="808"/>
      <c r="U214" s="808"/>
      <c r="V214" s="808"/>
      <c r="W214" s="504"/>
      <c r="X214" s="523"/>
      <c r="Y214" s="517"/>
      <c r="Z214" s="517"/>
      <c r="AA214" s="517"/>
      <c r="AB214" s="517"/>
      <c r="AC214" s="517"/>
      <c r="AD214" s="517"/>
      <c r="AE214" s="517"/>
      <c r="AF214" s="517"/>
      <c r="AG214" s="517"/>
      <c r="AH214" s="517"/>
      <c r="AI214" s="517"/>
      <c r="AJ214" s="517"/>
      <c r="AK214" s="517"/>
      <c r="AL214" s="517"/>
      <c r="AM214" s="517"/>
      <c r="AN214" s="517"/>
      <c r="AO214" s="517"/>
      <c r="AP214" s="517"/>
      <c r="AQ214" s="517"/>
      <c r="AR214" s="517"/>
      <c r="AS214" s="517"/>
    </row>
    <row r="215" ht="11.25" customHeight="1">
      <c r="A215" s="517"/>
      <c r="B215" s="521"/>
      <c r="C215" s="522"/>
      <c r="D215" s="503"/>
      <c r="E215" s="504"/>
      <c r="F215" s="504"/>
      <c r="G215" s="504"/>
      <c r="H215" s="504"/>
      <c r="I215" s="504"/>
      <c r="J215" s="504"/>
      <c r="K215" s="808"/>
      <c r="L215" s="808"/>
      <c r="M215" s="808"/>
      <c r="N215" s="808"/>
      <c r="O215" s="808"/>
      <c r="P215" s="808"/>
      <c r="Q215" s="808"/>
      <c r="R215" s="808"/>
      <c r="S215" s="808"/>
      <c r="T215" s="808"/>
      <c r="U215" s="808"/>
      <c r="V215" s="808"/>
      <c r="W215" s="504"/>
      <c r="X215" s="523"/>
      <c r="Y215" s="517"/>
      <c r="Z215" s="517"/>
      <c r="AA215" s="517"/>
      <c r="AB215" s="517"/>
      <c r="AC215" s="517"/>
      <c r="AD215" s="517"/>
      <c r="AE215" s="517"/>
      <c r="AF215" s="517"/>
      <c r="AG215" s="517"/>
      <c r="AH215" s="517"/>
      <c r="AI215" s="517"/>
      <c r="AJ215" s="517"/>
      <c r="AK215" s="517"/>
      <c r="AL215" s="517"/>
      <c r="AM215" s="517"/>
      <c r="AN215" s="517"/>
      <c r="AO215" s="517"/>
      <c r="AP215" s="517"/>
      <c r="AQ215" s="517"/>
      <c r="AR215" s="517"/>
      <c r="AS215" s="517"/>
    </row>
    <row r="216" ht="11.25" customHeight="1">
      <c r="A216" s="517"/>
      <c r="B216" s="521"/>
      <c r="C216" s="522"/>
      <c r="D216" s="503"/>
      <c r="E216" s="504"/>
      <c r="F216" s="504"/>
      <c r="G216" s="504"/>
      <c r="H216" s="504"/>
      <c r="I216" s="504"/>
      <c r="J216" s="504"/>
      <c r="K216" s="808"/>
      <c r="L216" s="808"/>
      <c r="M216" s="808"/>
      <c r="N216" s="808"/>
      <c r="O216" s="808"/>
      <c r="P216" s="808"/>
      <c r="Q216" s="808"/>
      <c r="R216" s="808"/>
      <c r="S216" s="808"/>
      <c r="T216" s="808"/>
      <c r="U216" s="808"/>
      <c r="V216" s="808"/>
      <c r="W216" s="504"/>
      <c r="X216" s="523"/>
      <c r="Y216" s="517"/>
      <c r="Z216" s="517"/>
      <c r="AA216" s="517"/>
      <c r="AB216" s="517"/>
      <c r="AC216" s="517"/>
      <c r="AD216" s="517"/>
      <c r="AE216" s="517"/>
      <c r="AF216" s="517"/>
      <c r="AG216" s="517"/>
      <c r="AH216" s="517"/>
      <c r="AI216" s="517"/>
      <c r="AJ216" s="517"/>
      <c r="AK216" s="517"/>
      <c r="AL216" s="517"/>
      <c r="AM216" s="517"/>
      <c r="AN216" s="517"/>
      <c r="AO216" s="517"/>
      <c r="AP216" s="517"/>
      <c r="AQ216" s="517"/>
      <c r="AR216" s="517"/>
      <c r="AS216" s="517"/>
    </row>
    <row r="217" ht="11.25" customHeight="1">
      <c r="A217" s="517"/>
      <c r="B217" s="521"/>
      <c r="C217" s="522"/>
      <c r="D217" s="503"/>
      <c r="E217" s="504"/>
      <c r="F217" s="504"/>
      <c r="G217" s="504"/>
      <c r="H217" s="504"/>
      <c r="I217" s="504"/>
      <c r="J217" s="504"/>
      <c r="K217" s="808"/>
      <c r="L217" s="808"/>
      <c r="M217" s="808"/>
      <c r="N217" s="808"/>
      <c r="O217" s="808"/>
      <c r="P217" s="808"/>
      <c r="Q217" s="808"/>
      <c r="R217" s="808"/>
      <c r="S217" s="808"/>
      <c r="T217" s="808"/>
      <c r="U217" s="808"/>
      <c r="V217" s="808"/>
      <c r="W217" s="504"/>
      <c r="X217" s="523"/>
      <c r="Y217" s="517"/>
      <c r="Z217" s="517"/>
      <c r="AA217" s="517"/>
      <c r="AB217" s="517"/>
      <c r="AC217" s="517"/>
      <c r="AD217" s="517"/>
      <c r="AE217" s="517"/>
      <c r="AF217" s="517"/>
      <c r="AG217" s="517"/>
      <c r="AH217" s="517"/>
      <c r="AI217" s="517"/>
      <c r="AJ217" s="517"/>
      <c r="AK217" s="517"/>
      <c r="AL217" s="517"/>
      <c r="AM217" s="517"/>
      <c r="AN217" s="517"/>
      <c r="AO217" s="517"/>
      <c r="AP217" s="517"/>
      <c r="AQ217" s="517"/>
      <c r="AR217" s="517"/>
      <c r="AS217" s="517"/>
    </row>
    <row r="218" ht="11.25" customHeight="1">
      <c r="A218" s="517"/>
      <c r="B218" s="521"/>
      <c r="C218" s="522"/>
      <c r="D218" s="503"/>
      <c r="E218" s="504"/>
      <c r="F218" s="504"/>
      <c r="G218" s="504"/>
      <c r="H218" s="504"/>
      <c r="I218" s="504"/>
      <c r="J218" s="504"/>
      <c r="K218" s="808"/>
      <c r="L218" s="808"/>
      <c r="M218" s="808"/>
      <c r="N218" s="808"/>
      <c r="O218" s="808"/>
      <c r="P218" s="808"/>
      <c r="Q218" s="808"/>
      <c r="R218" s="808"/>
      <c r="S218" s="808"/>
      <c r="T218" s="808"/>
      <c r="U218" s="808"/>
      <c r="V218" s="808"/>
      <c r="W218" s="504"/>
      <c r="X218" s="523"/>
      <c r="Y218" s="517"/>
      <c r="Z218" s="517"/>
      <c r="AA218" s="517"/>
      <c r="AB218" s="517"/>
      <c r="AC218" s="517"/>
      <c r="AD218" s="517"/>
      <c r="AE218" s="517"/>
      <c r="AF218" s="517"/>
      <c r="AG218" s="517"/>
      <c r="AH218" s="517"/>
      <c r="AI218" s="517"/>
      <c r="AJ218" s="517"/>
      <c r="AK218" s="517"/>
      <c r="AL218" s="517"/>
      <c r="AM218" s="517"/>
      <c r="AN218" s="517"/>
      <c r="AO218" s="517"/>
      <c r="AP218" s="517"/>
      <c r="AQ218" s="517"/>
      <c r="AR218" s="517"/>
      <c r="AS218" s="517"/>
    </row>
    <row r="219" ht="11.25" customHeight="1">
      <c r="A219" s="517"/>
      <c r="B219" s="521"/>
      <c r="C219" s="522"/>
      <c r="D219" s="503"/>
      <c r="E219" s="504"/>
      <c r="F219" s="504"/>
      <c r="G219" s="504"/>
      <c r="H219" s="504"/>
      <c r="I219" s="504"/>
      <c r="J219" s="504"/>
      <c r="K219" s="808"/>
      <c r="L219" s="808"/>
      <c r="M219" s="808"/>
      <c r="N219" s="808"/>
      <c r="O219" s="808"/>
      <c r="P219" s="808"/>
      <c r="Q219" s="808"/>
      <c r="R219" s="808"/>
      <c r="S219" s="808"/>
      <c r="T219" s="808"/>
      <c r="U219" s="808"/>
      <c r="V219" s="808"/>
      <c r="W219" s="504"/>
      <c r="X219" s="523"/>
      <c r="Y219" s="517"/>
      <c r="Z219" s="517"/>
      <c r="AA219" s="517"/>
      <c r="AB219" s="517"/>
      <c r="AC219" s="517"/>
      <c r="AD219" s="517"/>
      <c r="AE219" s="517"/>
      <c r="AF219" s="517"/>
      <c r="AG219" s="517"/>
      <c r="AH219" s="517"/>
      <c r="AI219" s="517"/>
      <c r="AJ219" s="517"/>
      <c r="AK219" s="517"/>
      <c r="AL219" s="517"/>
      <c r="AM219" s="517"/>
      <c r="AN219" s="517"/>
      <c r="AO219" s="517"/>
      <c r="AP219" s="517"/>
      <c r="AQ219" s="517"/>
      <c r="AR219" s="517"/>
      <c r="AS219" s="517"/>
    </row>
    <row r="220" ht="11.25" customHeight="1">
      <c r="A220" s="517"/>
      <c r="B220" s="521"/>
      <c r="C220" s="522"/>
      <c r="D220" s="503"/>
      <c r="E220" s="504"/>
      <c r="F220" s="504"/>
      <c r="G220" s="504"/>
      <c r="H220" s="504"/>
      <c r="I220" s="504"/>
      <c r="J220" s="504"/>
      <c r="K220" s="808"/>
      <c r="L220" s="808"/>
      <c r="M220" s="808"/>
      <c r="N220" s="808"/>
      <c r="O220" s="808"/>
      <c r="P220" s="808"/>
      <c r="Q220" s="808"/>
      <c r="R220" s="808"/>
      <c r="S220" s="808"/>
      <c r="T220" s="808"/>
      <c r="U220" s="808"/>
      <c r="V220" s="808"/>
      <c r="W220" s="504"/>
      <c r="X220" s="523"/>
      <c r="Y220" s="517"/>
      <c r="Z220" s="517"/>
      <c r="AA220" s="517"/>
      <c r="AB220" s="517"/>
      <c r="AC220" s="517"/>
      <c r="AD220" s="517"/>
      <c r="AE220" s="517"/>
      <c r="AF220" s="517"/>
      <c r="AG220" s="517"/>
      <c r="AH220" s="517"/>
      <c r="AI220" s="517"/>
      <c r="AJ220" s="517"/>
      <c r="AK220" s="517"/>
      <c r="AL220" s="517"/>
      <c r="AM220" s="517"/>
      <c r="AN220" s="517"/>
      <c r="AO220" s="517"/>
      <c r="AP220" s="517"/>
      <c r="AQ220" s="517"/>
      <c r="AR220" s="517"/>
      <c r="AS220" s="517"/>
    </row>
    <row r="221" ht="11.25" customHeight="1">
      <c r="A221" s="517"/>
      <c r="B221" s="521"/>
      <c r="C221" s="522"/>
      <c r="D221" s="503"/>
      <c r="E221" s="504"/>
      <c r="F221" s="504"/>
      <c r="G221" s="504"/>
      <c r="H221" s="504"/>
      <c r="I221" s="504"/>
      <c r="J221" s="504"/>
      <c r="K221" s="808"/>
      <c r="L221" s="808"/>
      <c r="M221" s="808"/>
      <c r="N221" s="808"/>
      <c r="O221" s="808"/>
      <c r="P221" s="808"/>
      <c r="Q221" s="808"/>
      <c r="R221" s="808"/>
      <c r="S221" s="808"/>
      <c r="T221" s="808"/>
      <c r="U221" s="808"/>
      <c r="V221" s="808"/>
      <c r="W221" s="504"/>
      <c r="X221" s="523"/>
      <c r="Y221" s="517"/>
      <c r="Z221" s="517"/>
      <c r="AA221" s="517"/>
      <c r="AB221" s="517"/>
      <c r="AC221" s="517"/>
      <c r="AD221" s="517"/>
      <c r="AE221" s="517"/>
      <c r="AF221" s="517"/>
      <c r="AG221" s="517"/>
      <c r="AH221" s="517"/>
      <c r="AI221" s="517"/>
      <c r="AJ221" s="517"/>
      <c r="AK221" s="517"/>
      <c r="AL221" s="517"/>
      <c r="AM221" s="517"/>
      <c r="AN221" s="517"/>
      <c r="AO221" s="517"/>
      <c r="AP221" s="517"/>
      <c r="AQ221" s="517"/>
      <c r="AR221" s="517"/>
      <c r="AS221" s="517"/>
    </row>
    <row r="222" ht="11.25" customHeight="1">
      <c r="A222" s="517"/>
      <c r="B222" s="521"/>
      <c r="C222" s="522"/>
      <c r="D222" s="503"/>
      <c r="E222" s="504"/>
      <c r="F222" s="504"/>
      <c r="G222" s="504"/>
      <c r="H222" s="504"/>
      <c r="I222" s="504"/>
      <c r="J222" s="504"/>
      <c r="K222" s="808"/>
      <c r="L222" s="808"/>
      <c r="M222" s="808"/>
      <c r="N222" s="808"/>
      <c r="O222" s="808"/>
      <c r="P222" s="808"/>
      <c r="Q222" s="808"/>
      <c r="R222" s="808"/>
      <c r="S222" s="808"/>
      <c r="T222" s="808"/>
      <c r="U222" s="808"/>
      <c r="V222" s="808"/>
      <c r="W222" s="504"/>
      <c r="X222" s="523"/>
      <c r="Y222" s="517"/>
      <c r="Z222" s="517"/>
      <c r="AA222" s="517"/>
      <c r="AB222" s="517"/>
      <c r="AC222" s="517"/>
      <c r="AD222" s="517"/>
      <c r="AE222" s="517"/>
      <c r="AF222" s="517"/>
      <c r="AG222" s="517"/>
      <c r="AH222" s="517"/>
      <c r="AI222" s="517"/>
      <c r="AJ222" s="517"/>
      <c r="AK222" s="517"/>
      <c r="AL222" s="517"/>
      <c r="AM222" s="517"/>
      <c r="AN222" s="517"/>
      <c r="AO222" s="517"/>
      <c r="AP222" s="517"/>
      <c r="AQ222" s="517"/>
      <c r="AR222" s="517"/>
      <c r="AS222" s="517"/>
    </row>
    <row r="223" ht="11.25" customHeight="1">
      <c r="A223" s="517"/>
      <c r="B223" s="521"/>
      <c r="C223" s="522"/>
      <c r="D223" s="503"/>
      <c r="E223" s="504"/>
      <c r="F223" s="504"/>
      <c r="G223" s="504"/>
      <c r="H223" s="504"/>
      <c r="I223" s="504"/>
      <c r="J223" s="504"/>
      <c r="K223" s="808"/>
      <c r="L223" s="808"/>
      <c r="M223" s="808"/>
      <c r="N223" s="808"/>
      <c r="O223" s="808"/>
      <c r="P223" s="808"/>
      <c r="Q223" s="808"/>
      <c r="R223" s="808"/>
      <c r="S223" s="808"/>
      <c r="T223" s="808"/>
      <c r="U223" s="808"/>
      <c r="V223" s="808"/>
      <c r="W223" s="504"/>
      <c r="X223" s="523"/>
      <c r="Y223" s="517"/>
      <c r="Z223" s="517"/>
      <c r="AA223" s="517"/>
      <c r="AB223" s="517"/>
      <c r="AC223" s="517"/>
      <c r="AD223" s="517"/>
      <c r="AE223" s="517"/>
      <c r="AF223" s="517"/>
      <c r="AG223" s="517"/>
      <c r="AH223" s="517"/>
      <c r="AI223" s="517"/>
      <c r="AJ223" s="517"/>
      <c r="AK223" s="517"/>
      <c r="AL223" s="517"/>
      <c r="AM223" s="517"/>
      <c r="AN223" s="517"/>
      <c r="AO223" s="517"/>
      <c r="AP223" s="517"/>
      <c r="AQ223" s="517"/>
      <c r="AR223" s="517"/>
      <c r="AS223" s="517"/>
    </row>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7">
    <mergeCell ref="I3:J3"/>
    <mergeCell ref="K3:V3"/>
    <mergeCell ref="K5:V5"/>
    <mergeCell ref="A6:X6"/>
    <mergeCell ref="B3:C4"/>
    <mergeCell ref="B5:C5"/>
    <mergeCell ref="B7:C7"/>
    <mergeCell ref="B16:C16"/>
    <mergeCell ref="C19:D19"/>
    <mergeCell ref="C20:D20"/>
    <mergeCell ref="Y1:AK1"/>
    <mergeCell ref="A3:A4"/>
    <mergeCell ref="D3:D4"/>
    <mergeCell ref="E3:F3"/>
    <mergeCell ref="G3:G4"/>
    <mergeCell ref="H3:H4"/>
    <mergeCell ref="W3:X3"/>
  </mergeCells>
  <printOptions/>
  <pageMargins bottom="0.75" footer="0.0" header="0.0" left="0.7" right="0.7" top="0.75"/>
  <pageSetup paperSize="5"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0"/>
    <col customWidth="1" min="2" max="2" width="38.0"/>
    <col customWidth="1" min="3" max="4" width="9.14"/>
    <col customWidth="1" min="5" max="16" width="5.0"/>
    <col customWidth="1" min="17" max="17" width="9.14"/>
    <col customWidth="1" min="18" max="18" width="9.86"/>
    <col customWidth="1" min="19" max="25" width="9.14"/>
    <col customWidth="1" min="26" max="26" width="8.71"/>
  </cols>
  <sheetData>
    <row r="1">
      <c r="A1" s="524" t="s">
        <v>1145</v>
      </c>
      <c r="S1" s="2"/>
      <c r="T1" s="2"/>
      <c r="U1" s="2"/>
      <c r="V1" s="2"/>
      <c r="W1" s="2"/>
      <c r="X1" s="2"/>
      <c r="Y1" s="2"/>
      <c r="Z1" s="2"/>
    </row>
    <row r="2">
      <c r="A2" s="524" t="s">
        <v>1146</v>
      </c>
      <c r="S2" s="2"/>
      <c r="T2" s="2"/>
      <c r="U2" s="2"/>
      <c r="V2" s="2"/>
      <c r="W2" s="2"/>
      <c r="X2" s="2"/>
      <c r="Y2" s="2"/>
      <c r="Z2" s="2"/>
    </row>
    <row r="3">
      <c r="A3" s="2"/>
      <c r="B3" s="2"/>
      <c r="C3" s="749"/>
      <c r="D3" s="749"/>
      <c r="E3" s="2"/>
      <c r="F3" s="2"/>
      <c r="G3" s="2"/>
      <c r="H3" s="2"/>
      <c r="I3" s="2"/>
      <c r="J3" s="2"/>
      <c r="K3" s="2"/>
      <c r="L3" s="2"/>
      <c r="M3" s="2"/>
      <c r="N3" s="2"/>
      <c r="O3" s="2"/>
      <c r="P3" s="2"/>
      <c r="Q3" s="2"/>
      <c r="R3" s="2"/>
      <c r="S3" s="2"/>
      <c r="T3" s="2"/>
      <c r="U3" s="2"/>
      <c r="V3" s="2"/>
      <c r="W3" s="2"/>
      <c r="X3" s="2"/>
      <c r="Y3" s="2"/>
      <c r="Z3" s="2"/>
    </row>
    <row r="4">
      <c r="A4" s="811" t="s">
        <v>244</v>
      </c>
      <c r="B4" s="811" t="s">
        <v>1147</v>
      </c>
      <c r="C4" s="812" t="s">
        <v>1148</v>
      </c>
      <c r="D4" s="812" t="s">
        <v>1149</v>
      </c>
      <c r="E4" s="813" t="s">
        <v>1150</v>
      </c>
      <c r="F4" s="8"/>
      <c r="G4" s="8"/>
      <c r="H4" s="8"/>
      <c r="I4" s="8"/>
      <c r="J4" s="8"/>
      <c r="K4" s="8"/>
      <c r="L4" s="8"/>
      <c r="M4" s="8"/>
      <c r="N4" s="8"/>
      <c r="O4" s="8"/>
      <c r="P4" s="9"/>
      <c r="Q4" s="813" t="s">
        <v>765</v>
      </c>
      <c r="R4" s="9"/>
      <c r="S4" s="2"/>
      <c r="T4" s="2"/>
      <c r="U4" s="2"/>
      <c r="V4" s="2"/>
      <c r="W4" s="2"/>
      <c r="X4" s="2"/>
      <c r="Y4" s="2"/>
      <c r="Z4" s="2"/>
    </row>
    <row r="5">
      <c r="A5" s="11"/>
      <c r="B5" s="11"/>
      <c r="C5" s="11"/>
      <c r="D5" s="11"/>
      <c r="E5" s="814">
        <v>1.0</v>
      </c>
      <c r="F5" s="814">
        <v>2.0</v>
      </c>
      <c r="G5" s="814">
        <v>3.0</v>
      </c>
      <c r="H5" s="814">
        <v>4.0</v>
      </c>
      <c r="I5" s="814">
        <v>5.0</v>
      </c>
      <c r="J5" s="814">
        <v>6.0</v>
      </c>
      <c r="K5" s="814">
        <v>7.0</v>
      </c>
      <c r="L5" s="814">
        <v>8.0</v>
      </c>
      <c r="M5" s="814">
        <v>9.0</v>
      </c>
      <c r="N5" s="814">
        <v>10.0</v>
      </c>
      <c r="O5" s="814">
        <v>11.0</v>
      </c>
      <c r="P5" s="814">
        <v>12.0</v>
      </c>
      <c r="Q5" s="814" t="s">
        <v>1151</v>
      </c>
      <c r="R5" s="814" t="s">
        <v>262</v>
      </c>
      <c r="S5" s="2"/>
      <c r="T5" s="2"/>
      <c r="U5" s="2"/>
      <c r="V5" s="2"/>
      <c r="W5" s="2"/>
      <c r="X5" s="2"/>
      <c r="Y5" s="2"/>
      <c r="Z5" s="2"/>
    </row>
    <row r="6">
      <c r="A6" s="630">
        <v>1.0</v>
      </c>
      <c r="B6" s="815" t="s">
        <v>1152</v>
      </c>
      <c r="C6" s="816">
        <v>1.0</v>
      </c>
      <c r="D6" s="814">
        <v>287.0</v>
      </c>
      <c r="E6" s="207"/>
      <c r="F6" s="207"/>
      <c r="G6" s="207"/>
      <c r="H6" s="207"/>
      <c r="I6" s="207"/>
      <c r="J6" s="207"/>
      <c r="K6" s="817"/>
      <c r="L6" s="817"/>
      <c r="M6" s="817"/>
      <c r="N6" s="132"/>
      <c r="O6" s="132"/>
      <c r="P6" s="132"/>
      <c r="Q6" s="814">
        <f t="shared" ref="Q6:Q17" si="1">SUM(E6:P6)</f>
        <v>0</v>
      </c>
      <c r="R6" s="816">
        <f t="shared" ref="R6:R17" si="2">Q6/D6</f>
        <v>0</v>
      </c>
      <c r="S6" s="2"/>
      <c r="T6" s="2"/>
      <c r="U6" s="2"/>
      <c r="V6" s="2"/>
      <c r="W6" s="2"/>
      <c r="X6" s="2"/>
      <c r="Y6" s="2"/>
      <c r="Z6" s="2"/>
    </row>
    <row r="7">
      <c r="A7" s="630">
        <v>2.0</v>
      </c>
      <c r="B7" s="815" t="s">
        <v>1153</v>
      </c>
      <c r="C7" s="816">
        <v>1.0</v>
      </c>
      <c r="D7" s="814">
        <v>274.0</v>
      </c>
      <c r="E7" s="207"/>
      <c r="F7" s="207"/>
      <c r="G7" s="207"/>
      <c r="H7" s="207"/>
      <c r="I7" s="207"/>
      <c r="J7" s="207"/>
      <c r="K7" s="817"/>
      <c r="L7" s="817"/>
      <c r="M7" s="817"/>
      <c r="N7" s="132"/>
      <c r="O7" s="132"/>
      <c r="P7" s="132"/>
      <c r="Q7" s="814">
        <f t="shared" si="1"/>
        <v>0</v>
      </c>
      <c r="R7" s="816">
        <f t="shared" si="2"/>
        <v>0</v>
      </c>
      <c r="S7" s="2"/>
      <c r="T7" s="2"/>
      <c r="U7" s="2"/>
      <c r="V7" s="2"/>
      <c r="W7" s="2"/>
      <c r="X7" s="2"/>
      <c r="Y7" s="2"/>
      <c r="Z7" s="2"/>
    </row>
    <row r="8">
      <c r="A8" s="630">
        <v>3.0</v>
      </c>
      <c r="B8" s="815" t="s">
        <v>1154</v>
      </c>
      <c r="C8" s="816">
        <v>1.0</v>
      </c>
      <c r="D8" s="818">
        <v>251.0</v>
      </c>
      <c r="E8" s="819">
        <v>14.0</v>
      </c>
      <c r="F8" s="819">
        <v>16.0</v>
      </c>
      <c r="G8" s="817"/>
      <c r="H8" s="817"/>
      <c r="I8" s="817"/>
      <c r="J8" s="814"/>
      <c r="K8" s="817"/>
      <c r="L8" s="817"/>
      <c r="M8" s="817"/>
      <c r="N8" s="132"/>
      <c r="O8" s="132"/>
      <c r="P8" s="132"/>
      <c r="Q8" s="814">
        <f t="shared" si="1"/>
        <v>30</v>
      </c>
      <c r="R8" s="816">
        <f t="shared" si="2"/>
        <v>0.1195219124</v>
      </c>
      <c r="S8" s="2"/>
      <c r="T8" s="2"/>
      <c r="U8" s="2"/>
      <c r="V8" s="2"/>
      <c r="W8" s="2"/>
      <c r="X8" s="2"/>
      <c r="Y8" s="2"/>
      <c r="Z8" s="2"/>
    </row>
    <row r="9" ht="21.75" customHeight="1">
      <c r="A9" s="630">
        <v>4.0</v>
      </c>
      <c r="B9" s="815" t="s">
        <v>1155</v>
      </c>
      <c r="C9" s="816">
        <v>1.0</v>
      </c>
      <c r="D9" s="818">
        <v>881.0</v>
      </c>
      <c r="E9" s="819">
        <v>23.0</v>
      </c>
      <c r="F9" s="819">
        <v>27.0</v>
      </c>
      <c r="G9" s="817"/>
      <c r="H9" s="817"/>
      <c r="I9" s="817"/>
      <c r="J9" s="814"/>
      <c r="K9" s="817"/>
      <c r="L9" s="817"/>
      <c r="M9" s="820"/>
      <c r="N9" s="821"/>
      <c r="O9" s="821"/>
      <c r="P9" s="821"/>
      <c r="Q9" s="822">
        <f t="shared" si="1"/>
        <v>50</v>
      </c>
      <c r="R9" s="816">
        <f t="shared" si="2"/>
        <v>0.05675368899</v>
      </c>
      <c r="S9" s="2"/>
      <c r="T9" s="2"/>
      <c r="U9" s="2"/>
      <c r="V9" s="2"/>
      <c r="W9" s="2"/>
      <c r="X9" s="2"/>
      <c r="Y9" s="2" t="s">
        <v>171</v>
      </c>
      <c r="Z9" s="2"/>
    </row>
    <row r="10">
      <c r="A10" s="630">
        <v>5.0</v>
      </c>
      <c r="B10" s="815" t="s">
        <v>1156</v>
      </c>
      <c r="C10" s="816">
        <v>1.0</v>
      </c>
      <c r="D10" s="814">
        <v>3027.0</v>
      </c>
      <c r="E10" s="817"/>
      <c r="F10" s="817"/>
      <c r="G10" s="817"/>
      <c r="H10" s="817"/>
      <c r="I10" s="817"/>
      <c r="J10" s="814"/>
      <c r="K10" s="817"/>
      <c r="L10" s="817"/>
      <c r="M10" s="820"/>
      <c r="N10" s="821"/>
      <c r="O10" s="821"/>
      <c r="P10" s="821"/>
      <c r="Q10" s="822">
        <f t="shared" si="1"/>
        <v>0</v>
      </c>
      <c r="R10" s="816">
        <f t="shared" si="2"/>
        <v>0</v>
      </c>
      <c r="S10" s="2"/>
      <c r="T10" s="2"/>
      <c r="U10" s="2"/>
      <c r="V10" s="2"/>
      <c r="W10" s="2"/>
      <c r="X10" s="2"/>
      <c r="Y10" s="2"/>
      <c r="Z10" s="2"/>
    </row>
    <row r="11">
      <c r="A11" s="630">
        <v>6.0</v>
      </c>
      <c r="B11" s="815" t="s">
        <v>1157</v>
      </c>
      <c r="C11" s="816">
        <v>1.0</v>
      </c>
      <c r="D11" s="814">
        <v>11069.0</v>
      </c>
      <c r="E11" s="817"/>
      <c r="F11" s="817"/>
      <c r="G11" s="817"/>
      <c r="H11" s="817"/>
      <c r="I11" s="817"/>
      <c r="J11" s="814"/>
      <c r="K11" s="817"/>
      <c r="L11" s="817"/>
      <c r="M11" s="820"/>
      <c r="N11" s="821"/>
      <c r="O11" s="821"/>
      <c r="P11" s="821"/>
      <c r="Q11" s="822">
        <f t="shared" si="1"/>
        <v>0</v>
      </c>
      <c r="R11" s="816">
        <f t="shared" si="2"/>
        <v>0</v>
      </c>
      <c r="S11" s="2"/>
      <c r="T11" s="2"/>
      <c r="U11" s="2"/>
      <c r="V11" s="2"/>
      <c r="W11" s="2"/>
      <c r="X11" s="2"/>
      <c r="Y11" s="2"/>
      <c r="Z11" s="2"/>
    </row>
    <row r="12">
      <c r="A12" s="630">
        <v>7.0</v>
      </c>
      <c r="B12" s="815" t="s">
        <v>1158</v>
      </c>
      <c r="C12" s="816">
        <v>1.0</v>
      </c>
      <c r="D12" s="818">
        <v>1166.0</v>
      </c>
      <c r="E12" s="819">
        <v>87.0</v>
      </c>
      <c r="F12" s="819">
        <v>78.0</v>
      </c>
      <c r="G12" s="817"/>
      <c r="H12" s="817"/>
      <c r="I12" s="817"/>
      <c r="J12" s="814"/>
      <c r="K12" s="817"/>
      <c r="L12" s="817"/>
      <c r="M12" s="820"/>
      <c r="N12" s="821"/>
      <c r="O12" s="821"/>
      <c r="P12" s="821"/>
      <c r="Q12" s="822">
        <f t="shared" si="1"/>
        <v>165</v>
      </c>
      <c r="R12" s="816">
        <f t="shared" si="2"/>
        <v>0.141509434</v>
      </c>
      <c r="S12" s="2"/>
      <c r="T12" s="2"/>
      <c r="U12" s="2"/>
      <c r="V12" s="2"/>
      <c r="W12" s="2"/>
      <c r="X12" s="2"/>
      <c r="Y12" s="2"/>
      <c r="Z12" s="2"/>
    </row>
    <row r="13">
      <c r="A13" s="630">
        <v>8.0</v>
      </c>
      <c r="B13" s="815" t="s">
        <v>1159</v>
      </c>
      <c r="C13" s="816">
        <v>1.0</v>
      </c>
      <c r="D13" s="814">
        <v>4432.0</v>
      </c>
      <c r="E13" s="817"/>
      <c r="F13" s="817"/>
      <c r="G13" s="817"/>
      <c r="H13" s="817"/>
      <c r="I13" s="817"/>
      <c r="J13" s="814"/>
      <c r="K13" s="817"/>
      <c r="L13" s="817"/>
      <c r="M13" s="817"/>
      <c r="N13" s="132"/>
      <c r="O13" s="132"/>
      <c r="P13" s="132"/>
      <c r="Q13" s="814">
        <f t="shared" si="1"/>
        <v>0</v>
      </c>
      <c r="R13" s="816">
        <f t="shared" si="2"/>
        <v>0</v>
      </c>
      <c r="S13" s="2"/>
      <c r="T13" s="2"/>
      <c r="U13" s="2"/>
      <c r="V13" s="2"/>
      <c r="W13" s="2"/>
      <c r="X13" s="2"/>
      <c r="Y13" s="2"/>
      <c r="Z13" s="2"/>
    </row>
    <row r="14">
      <c r="A14" s="630">
        <v>9.0</v>
      </c>
      <c r="B14" s="815" t="s">
        <v>1160</v>
      </c>
      <c r="C14" s="816">
        <v>1.0</v>
      </c>
      <c r="D14" s="814">
        <v>439.0</v>
      </c>
      <c r="E14" s="817"/>
      <c r="F14" s="817"/>
      <c r="G14" s="817"/>
      <c r="H14" s="817"/>
      <c r="I14" s="817"/>
      <c r="J14" s="814"/>
      <c r="K14" s="817"/>
      <c r="L14" s="817"/>
      <c r="M14" s="817"/>
      <c r="N14" s="132"/>
      <c r="O14" s="132"/>
      <c r="P14" s="132"/>
      <c r="Q14" s="814">
        <f t="shared" si="1"/>
        <v>0</v>
      </c>
      <c r="R14" s="816">
        <f t="shared" si="2"/>
        <v>0</v>
      </c>
      <c r="S14" s="2"/>
      <c r="T14" s="2"/>
      <c r="U14" s="2"/>
      <c r="V14" s="2"/>
      <c r="W14" s="2"/>
      <c r="X14" s="2"/>
      <c r="Y14" s="2"/>
      <c r="Z14" s="2"/>
    </row>
    <row r="15">
      <c r="A15" s="630">
        <v>10.0</v>
      </c>
      <c r="B15" s="815" t="s">
        <v>1161</v>
      </c>
      <c r="C15" s="816">
        <v>1.0</v>
      </c>
      <c r="D15" s="818">
        <v>22.0</v>
      </c>
      <c r="E15" s="819">
        <v>7.0</v>
      </c>
      <c r="F15" s="819">
        <v>1.0</v>
      </c>
      <c r="G15" s="817"/>
      <c r="H15" s="817"/>
      <c r="I15" s="817"/>
      <c r="J15" s="814"/>
      <c r="K15" s="817"/>
      <c r="L15" s="817"/>
      <c r="M15" s="817"/>
      <c r="N15" s="132"/>
      <c r="O15" s="132"/>
      <c r="P15" s="132"/>
      <c r="Q15" s="814">
        <f t="shared" si="1"/>
        <v>8</v>
      </c>
      <c r="R15" s="816">
        <f t="shared" si="2"/>
        <v>0.3636363636</v>
      </c>
      <c r="S15" s="2"/>
      <c r="T15" s="2"/>
      <c r="U15" s="2"/>
      <c r="V15" s="2"/>
      <c r="W15" s="2"/>
      <c r="X15" s="2"/>
      <c r="Y15" s="2"/>
      <c r="Z15" s="2"/>
    </row>
    <row r="16">
      <c r="A16" s="630">
        <v>11.0</v>
      </c>
      <c r="B16" s="815" t="s">
        <v>1162</v>
      </c>
      <c r="C16" s="816">
        <v>1.0</v>
      </c>
      <c r="D16" s="814">
        <v>467.0</v>
      </c>
      <c r="E16" s="817"/>
      <c r="F16" s="817"/>
      <c r="G16" s="817"/>
      <c r="H16" s="817"/>
      <c r="I16" s="817"/>
      <c r="J16" s="814"/>
      <c r="K16" s="817"/>
      <c r="L16" s="817"/>
      <c r="M16" s="817"/>
      <c r="N16" s="132"/>
      <c r="O16" s="132"/>
      <c r="P16" s="132"/>
      <c r="Q16" s="814">
        <f t="shared" si="1"/>
        <v>0</v>
      </c>
      <c r="R16" s="816">
        <f t="shared" si="2"/>
        <v>0</v>
      </c>
      <c r="S16" s="2"/>
      <c r="T16" s="2"/>
      <c r="U16" s="2"/>
      <c r="V16" s="2"/>
      <c r="W16" s="2"/>
      <c r="X16" s="2" t="s">
        <v>1163</v>
      </c>
      <c r="Y16" s="2"/>
      <c r="Z16" s="2"/>
    </row>
    <row r="17">
      <c r="A17" s="630">
        <v>12.0</v>
      </c>
      <c r="B17" s="823" t="s">
        <v>1164</v>
      </c>
      <c r="C17" s="816">
        <v>1.0</v>
      </c>
      <c r="D17" s="818">
        <v>498.0</v>
      </c>
      <c r="E17" s="819">
        <v>15.0</v>
      </c>
      <c r="F17" s="819">
        <v>17.0</v>
      </c>
      <c r="G17" s="817"/>
      <c r="H17" s="817"/>
      <c r="I17" s="817"/>
      <c r="J17" s="814"/>
      <c r="K17" s="817"/>
      <c r="L17" s="817"/>
      <c r="M17" s="817"/>
      <c r="N17" s="132"/>
      <c r="O17" s="132"/>
      <c r="P17" s="132"/>
      <c r="Q17" s="814">
        <f t="shared" si="1"/>
        <v>32</v>
      </c>
      <c r="R17" s="816">
        <f t="shared" si="2"/>
        <v>0.06425702811</v>
      </c>
      <c r="S17" s="2"/>
      <c r="T17" s="2"/>
      <c r="U17" s="2"/>
      <c r="V17" s="2"/>
      <c r="W17" s="2"/>
      <c r="X17" s="2"/>
      <c r="Y17" s="2"/>
      <c r="Z17" s="2"/>
    </row>
    <row r="18">
      <c r="A18" s="2"/>
      <c r="B18" s="2"/>
      <c r="C18" s="749"/>
      <c r="D18" s="749"/>
      <c r="E18" s="2"/>
      <c r="F18" s="2"/>
      <c r="G18" s="2"/>
      <c r="H18" s="2"/>
      <c r="I18" s="2"/>
      <c r="J18" s="2"/>
      <c r="K18" s="2"/>
      <c r="L18" s="2"/>
      <c r="M18" s="2"/>
      <c r="N18" s="2"/>
      <c r="O18" s="2"/>
      <c r="P18" s="2"/>
      <c r="Q18" s="2"/>
      <c r="R18" s="2"/>
      <c r="S18" s="2"/>
      <c r="T18" s="2"/>
      <c r="U18" s="2"/>
      <c r="V18" s="2"/>
      <c r="W18" s="2"/>
      <c r="X18" s="2"/>
      <c r="Y18" s="2"/>
      <c r="Z18" s="2"/>
    </row>
    <row r="19">
      <c r="A19" s="2"/>
      <c r="B19" s="2"/>
      <c r="C19" s="749"/>
      <c r="D19" s="749"/>
      <c r="E19" s="2"/>
      <c r="F19" s="2"/>
      <c r="G19" s="2"/>
      <c r="H19" s="2"/>
      <c r="I19" s="2"/>
      <c r="J19" s="2"/>
      <c r="K19" s="2"/>
      <c r="L19" s="2"/>
      <c r="M19" s="2"/>
      <c r="N19" s="2"/>
      <c r="O19" s="2"/>
      <c r="P19" s="2"/>
      <c r="Q19" s="2"/>
      <c r="R19" s="2"/>
      <c r="S19" s="2"/>
      <c r="T19" s="2"/>
      <c r="U19" s="2"/>
      <c r="V19" s="2"/>
      <c r="W19" s="2"/>
      <c r="X19" s="2"/>
      <c r="Y19" s="2"/>
      <c r="Z19" s="2"/>
    </row>
    <row r="20">
      <c r="A20" s="2"/>
      <c r="B20" s="2"/>
      <c r="C20" s="749"/>
      <c r="D20" s="749"/>
      <c r="E20" s="2"/>
      <c r="F20" s="2"/>
      <c r="G20" s="2"/>
      <c r="H20" s="2"/>
      <c r="I20" s="2"/>
      <c r="J20" s="2"/>
      <c r="K20" s="2"/>
      <c r="L20" s="2"/>
      <c r="M20" s="2"/>
      <c r="N20" s="2"/>
      <c r="O20" s="2"/>
      <c r="P20" s="2"/>
      <c r="Q20" s="2"/>
      <c r="R20" s="2"/>
      <c r="S20" s="2"/>
      <c r="T20" s="2"/>
      <c r="U20" s="2"/>
      <c r="V20" s="2"/>
      <c r="W20" s="2"/>
      <c r="X20" s="2"/>
      <c r="Y20" s="2"/>
      <c r="Z20" s="2"/>
    </row>
    <row r="21" ht="15.75" customHeight="1">
      <c r="A21" s="2"/>
      <c r="B21" s="2"/>
      <c r="C21" s="749"/>
      <c r="D21" s="749"/>
      <c r="E21" s="2"/>
      <c r="F21" s="2"/>
      <c r="G21" s="2"/>
      <c r="H21" s="2"/>
      <c r="I21" s="2"/>
      <c r="J21" s="2"/>
      <c r="K21" s="2"/>
      <c r="L21" s="2"/>
      <c r="M21" s="2"/>
      <c r="N21" s="2"/>
      <c r="O21" s="2"/>
      <c r="P21" s="2"/>
      <c r="Q21" s="2"/>
      <c r="R21" s="2"/>
      <c r="S21" s="2"/>
      <c r="T21" s="2"/>
      <c r="U21" s="2"/>
      <c r="V21" s="2"/>
      <c r="W21" s="2"/>
      <c r="X21" s="2"/>
      <c r="Y21" s="2"/>
      <c r="Z21" s="2"/>
    </row>
    <row r="22" ht="15.75" customHeight="1">
      <c r="A22" s="2"/>
      <c r="B22" s="2"/>
      <c r="C22" s="749"/>
      <c r="D22" s="749"/>
      <c r="E22" s="2"/>
      <c r="F22" s="2"/>
      <c r="G22" s="2"/>
      <c r="H22" s="2"/>
      <c r="I22" s="2"/>
      <c r="J22" s="2"/>
      <c r="K22" s="2"/>
      <c r="L22" s="2"/>
      <c r="M22" s="2"/>
      <c r="N22" s="2"/>
      <c r="O22" s="2"/>
      <c r="P22" s="2"/>
      <c r="Q22" s="2"/>
      <c r="R22" s="2"/>
      <c r="S22" s="2"/>
      <c r="T22" s="2"/>
      <c r="U22" s="2"/>
      <c r="V22" s="2"/>
      <c r="W22" s="2"/>
      <c r="X22" s="2"/>
      <c r="Y22" s="2"/>
      <c r="Z22" s="2"/>
    </row>
    <row r="23" ht="15.75" customHeight="1">
      <c r="A23" s="2"/>
      <c r="B23" s="2"/>
      <c r="C23" s="749"/>
      <c r="D23" s="749"/>
      <c r="E23" s="2"/>
      <c r="F23" s="2"/>
      <c r="G23" s="2"/>
      <c r="H23" s="2"/>
      <c r="I23" s="2"/>
      <c r="J23" s="2"/>
      <c r="K23" s="2"/>
      <c r="L23" s="2"/>
      <c r="M23" s="2"/>
      <c r="N23" s="2"/>
      <c r="O23" s="2"/>
      <c r="P23" s="2"/>
      <c r="Q23" s="2"/>
      <c r="R23" s="2"/>
      <c r="S23" s="2"/>
      <c r="T23" s="2"/>
      <c r="U23" s="2"/>
      <c r="V23" s="2"/>
      <c r="W23" s="2"/>
      <c r="X23" s="2"/>
      <c r="Y23" s="2"/>
      <c r="Z23" s="2"/>
    </row>
    <row r="24" ht="15.75" customHeight="1">
      <c r="A24" s="2"/>
      <c r="B24" s="2"/>
      <c r="C24" s="749"/>
      <c r="D24" s="749"/>
      <c r="E24" s="2"/>
      <c r="F24" s="2"/>
      <c r="G24" s="2"/>
      <c r="H24" s="2"/>
      <c r="I24" s="2"/>
      <c r="J24" s="2"/>
      <c r="K24" s="2"/>
      <c r="L24" s="2"/>
      <c r="M24" s="2"/>
      <c r="N24" s="2"/>
      <c r="O24" s="2"/>
      <c r="P24" s="2"/>
      <c r="Q24" s="2"/>
      <c r="R24" s="2"/>
      <c r="S24" s="2"/>
      <c r="T24" s="2"/>
      <c r="U24" s="2"/>
      <c r="V24" s="2"/>
      <c r="W24" s="2"/>
      <c r="X24" s="2"/>
      <c r="Y24" s="2"/>
      <c r="Z24" s="2"/>
    </row>
    <row r="25" ht="15.75" customHeight="1">
      <c r="A25" s="2"/>
      <c r="B25" s="2"/>
      <c r="C25" s="749"/>
      <c r="D25" s="749"/>
      <c r="E25" s="2"/>
      <c r="F25" s="2"/>
      <c r="G25" s="2"/>
      <c r="H25" s="2"/>
      <c r="I25" s="2"/>
      <c r="J25" s="2"/>
      <c r="K25" s="2"/>
      <c r="L25" s="2"/>
      <c r="M25" s="2"/>
      <c r="N25" s="2"/>
      <c r="O25" s="2"/>
      <c r="P25" s="2"/>
      <c r="Q25" s="2"/>
      <c r="R25" s="2"/>
      <c r="S25" s="2"/>
      <c r="T25" s="2"/>
      <c r="U25" s="2"/>
      <c r="V25" s="2"/>
      <c r="W25" s="2"/>
      <c r="X25" s="2"/>
      <c r="Y25" s="2"/>
      <c r="Z25" s="2"/>
    </row>
    <row r="26" ht="15.75" customHeight="1">
      <c r="A26" s="2"/>
      <c r="B26" s="2"/>
      <c r="C26" s="749"/>
      <c r="D26" s="749"/>
      <c r="E26" s="2"/>
      <c r="F26" s="2"/>
      <c r="G26" s="2"/>
      <c r="H26" s="2"/>
      <c r="I26" s="2"/>
      <c r="J26" s="2"/>
      <c r="K26" s="2"/>
      <c r="L26" s="2"/>
      <c r="M26" s="2"/>
      <c r="N26" s="2"/>
      <c r="O26" s="2"/>
      <c r="P26" s="2"/>
      <c r="Q26" s="2"/>
      <c r="R26" s="2"/>
      <c r="S26" s="2"/>
      <c r="T26" s="2"/>
      <c r="U26" s="2"/>
      <c r="V26" s="2"/>
      <c r="W26" s="2"/>
      <c r="X26" s="2"/>
      <c r="Y26" s="2"/>
      <c r="Z26" s="2"/>
    </row>
    <row r="27" ht="15.75" customHeight="1">
      <c r="A27" s="2"/>
      <c r="B27" s="2"/>
      <c r="C27" s="749"/>
      <c r="D27" s="749"/>
      <c r="E27" s="2"/>
      <c r="F27" s="2"/>
      <c r="G27" s="2"/>
      <c r="H27" s="2"/>
      <c r="I27" s="2"/>
      <c r="J27" s="2"/>
      <c r="K27" s="2"/>
      <c r="L27" s="2"/>
      <c r="M27" s="2"/>
      <c r="N27" s="2"/>
      <c r="O27" s="2"/>
      <c r="P27" s="2"/>
      <c r="Q27" s="2"/>
      <c r="R27" s="2"/>
      <c r="S27" s="2"/>
      <c r="T27" s="2"/>
      <c r="U27" s="2"/>
      <c r="V27" s="2"/>
      <c r="W27" s="2"/>
      <c r="X27" s="2"/>
      <c r="Y27" s="2"/>
      <c r="Z27" s="2"/>
    </row>
    <row r="28" ht="15.75" customHeight="1">
      <c r="A28" s="2"/>
      <c r="B28" s="2"/>
      <c r="C28" s="749"/>
      <c r="D28" s="749"/>
      <c r="E28" s="2"/>
      <c r="F28" s="2"/>
      <c r="G28" s="2"/>
      <c r="H28" s="2"/>
      <c r="I28" s="2"/>
      <c r="J28" s="2"/>
      <c r="K28" s="2"/>
      <c r="L28" s="2"/>
      <c r="M28" s="2"/>
      <c r="N28" s="2"/>
      <c r="O28" s="2"/>
      <c r="P28" s="2"/>
      <c r="Q28" s="2"/>
      <c r="R28" s="2"/>
      <c r="S28" s="2"/>
      <c r="T28" s="2"/>
      <c r="U28" s="2"/>
      <c r="V28" s="2"/>
      <c r="W28" s="2"/>
      <c r="X28" s="2"/>
      <c r="Y28" s="2"/>
      <c r="Z28" s="2"/>
    </row>
    <row r="29" ht="15.75" customHeight="1">
      <c r="A29" s="2"/>
      <c r="B29" s="2"/>
      <c r="C29" s="749"/>
      <c r="D29" s="749"/>
      <c r="E29" s="2"/>
      <c r="F29" s="2"/>
      <c r="G29" s="2"/>
      <c r="H29" s="2"/>
      <c r="I29" s="2"/>
      <c r="J29" s="2"/>
      <c r="K29" s="2"/>
      <c r="L29" s="2"/>
      <c r="M29" s="2"/>
      <c r="N29" s="2"/>
      <c r="O29" s="2"/>
      <c r="P29" s="2"/>
      <c r="Q29" s="2"/>
      <c r="R29" s="2"/>
      <c r="S29" s="2"/>
      <c r="T29" s="2"/>
      <c r="U29" s="2"/>
      <c r="V29" s="2"/>
      <c r="W29" s="2"/>
      <c r="X29" s="2"/>
      <c r="Y29" s="2"/>
      <c r="Z29" s="2"/>
    </row>
    <row r="30" ht="15.75" customHeight="1">
      <c r="A30" s="2"/>
      <c r="B30" s="2"/>
      <c r="C30" s="749"/>
      <c r="D30" s="749"/>
      <c r="E30" s="2"/>
      <c r="F30" s="2"/>
      <c r="G30" s="2"/>
      <c r="H30" s="2"/>
      <c r="I30" s="2"/>
      <c r="J30" s="2"/>
      <c r="K30" s="2"/>
      <c r="L30" s="2"/>
      <c r="M30" s="2"/>
      <c r="N30" s="2"/>
      <c r="O30" s="2"/>
      <c r="P30" s="2"/>
      <c r="Q30" s="2"/>
      <c r="R30" s="2"/>
      <c r="S30" s="2"/>
      <c r="T30" s="2"/>
      <c r="U30" s="2"/>
      <c r="V30" s="2"/>
      <c r="W30" s="2"/>
      <c r="X30" s="2"/>
      <c r="Y30" s="2"/>
      <c r="Z30" s="2"/>
    </row>
    <row r="31" ht="15.75" customHeight="1">
      <c r="A31" s="2"/>
      <c r="B31" s="2"/>
      <c r="C31" s="749"/>
      <c r="D31" s="749"/>
      <c r="E31" s="2"/>
      <c r="F31" s="2"/>
      <c r="G31" s="2"/>
      <c r="H31" s="2"/>
      <c r="I31" s="2"/>
      <c r="J31" s="2"/>
      <c r="K31" s="2"/>
      <c r="L31" s="2"/>
      <c r="M31" s="2"/>
      <c r="N31" s="2"/>
      <c r="O31" s="2"/>
      <c r="P31" s="2"/>
      <c r="Q31" s="2"/>
      <c r="R31" s="2"/>
      <c r="S31" s="2"/>
      <c r="T31" s="2"/>
      <c r="U31" s="2"/>
      <c r="V31" s="2"/>
      <c r="W31" s="2"/>
      <c r="X31" s="2"/>
      <c r="Y31" s="2"/>
      <c r="Z31" s="2"/>
    </row>
    <row r="32" ht="15.75" customHeight="1">
      <c r="A32" s="2"/>
      <c r="B32" s="2"/>
      <c r="C32" s="749"/>
      <c r="D32" s="749"/>
      <c r="E32" s="2"/>
      <c r="F32" s="2"/>
      <c r="G32" s="2"/>
      <c r="H32" s="2"/>
      <c r="I32" s="2"/>
      <c r="J32" s="2"/>
      <c r="K32" s="2"/>
      <c r="L32" s="2"/>
      <c r="M32" s="2"/>
      <c r="N32" s="2"/>
      <c r="O32" s="2"/>
      <c r="P32" s="2"/>
      <c r="Q32" s="2"/>
      <c r="R32" s="2"/>
      <c r="S32" s="2"/>
      <c r="T32" s="2"/>
      <c r="U32" s="2"/>
      <c r="V32" s="2"/>
      <c r="W32" s="2"/>
      <c r="X32" s="2"/>
      <c r="Y32" s="2"/>
      <c r="Z32" s="2"/>
    </row>
    <row r="33" ht="15.75" customHeight="1">
      <c r="A33" s="2"/>
      <c r="B33" s="2"/>
      <c r="C33" s="749"/>
      <c r="D33" s="749"/>
      <c r="E33" s="2"/>
      <c r="F33" s="2"/>
      <c r="G33" s="2"/>
      <c r="H33" s="2"/>
      <c r="I33" s="2"/>
      <c r="J33" s="2"/>
      <c r="K33" s="2"/>
      <c r="L33" s="2"/>
      <c r="M33" s="2"/>
      <c r="N33" s="2"/>
      <c r="O33" s="2"/>
      <c r="P33" s="2"/>
      <c r="Q33" s="2"/>
      <c r="R33" s="2"/>
      <c r="S33" s="2"/>
      <c r="T33" s="2"/>
      <c r="U33" s="2"/>
      <c r="V33" s="2"/>
      <c r="W33" s="2"/>
      <c r="X33" s="2"/>
      <c r="Y33" s="2"/>
      <c r="Z33" s="2"/>
    </row>
    <row r="34" ht="15.75" customHeight="1">
      <c r="A34" s="2"/>
      <c r="B34" s="2"/>
      <c r="C34" s="749"/>
      <c r="D34" s="749"/>
      <c r="E34" s="2"/>
      <c r="F34" s="2"/>
      <c r="G34" s="2"/>
      <c r="H34" s="2"/>
      <c r="I34" s="2"/>
      <c r="J34" s="2"/>
      <c r="K34" s="2"/>
      <c r="L34" s="2"/>
      <c r="M34" s="2"/>
      <c r="N34" s="2"/>
      <c r="O34" s="2"/>
      <c r="P34" s="2"/>
      <c r="Q34" s="2"/>
      <c r="R34" s="2"/>
      <c r="S34" s="2"/>
      <c r="T34" s="2"/>
      <c r="U34" s="2"/>
      <c r="V34" s="2"/>
      <c r="W34" s="2"/>
      <c r="X34" s="2"/>
      <c r="Y34" s="2"/>
      <c r="Z34" s="2"/>
    </row>
    <row r="35" ht="15.75" customHeight="1">
      <c r="A35" s="2"/>
      <c r="B35" s="2"/>
      <c r="C35" s="749"/>
      <c r="D35" s="749"/>
      <c r="E35" s="2"/>
      <c r="F35" s="2"/>
      <c r="G35" s="2"/>
      <c r="H35" s="2"/>
      <c r="I35" s="2"/>
      <c r="J35" s="2"/>
      <c r="K35" s="2"/>
      <c r="L35" s="2"/>
      <c r="M35" s="2"/>
      <c r="N35" s="2"/>
      <c r="O35" s="2"/>
      <c r="P35" s="2"/>
      <c r="Q35" s="2"/>
      <c r="R35" s="2"/>
      <c r="S35" s="2"/>
      <c r="T35" s="2"/>
      <c r="U35" s="2"/>
      <c r="V35" s="2"/>
      <c r="W35" s="2"/>
      <c r="X35" s="2"/>
      <c r="Y35" s="2"/>
      <c r="Z35" s="2"/>
    </row>
    <row r="36" ht="15.75" customHeight="1">
      <c r="A36" s="2"/>
      <c r="B36" s="2"/>
      <c r="C36" s="749"/>
      <c r="D36" s="749"/>
      <c r="E36" s="2"/>
      <c r="F36" s="2"/>
      <c r="G36" s="2"/>
      <c r="H36" s="2"/>
      <c r="I36" s="2"/>
      <c r="J36" s="2"/>
      <c r="K36" s="2"/>
      <c r="L36" s="2"/>
      <c r="M36" s="2"/>
      <c r="N36" s="2"/>
      <c r="O36" s="2"/>
      <c r="P36" s="2"/>
      <c r="Q36" s="2"/>
      <c r="R36" s="2"/>
      <c r="S36" s="2"/>
      <c r="T36" s="2"/>
      <c r="U36" s="2"/>
      <c r="V36" s="2"/>
      <c r="W36" s="2"/>
      <c r="X36" s="2"/>
      <c r="Y36" s="2"/>
      <c r="Z36" s="2"/>
    </row>
    <row r="37" ht="15.75" customHeight="1">
      <c r="A37" s="2"/>
      <c r="B37" s="2"/>
      <c r="C37" s="749"/>
      <c r="D37" s="749"/>
      <c r="E37" s="2"/>
      <c r="F37" s="2"/>
      <c r="G37" s="2"/>
      <c r="H37" s="2"/>
      <c r="I37" s="2"/>
      <c r="J37" s="2"/>
      <c r="K37" s="2"/>
      <c r="L37" s="2"/>
      <c r="M37" s="2"/>
      <c r="N37" s="2"/>
      <c r="O37" s="2"/>
      <c r="P37" s="2"/>
      <c r="Q37" s="2"/>
      <c r="R37" s="2"/>
      <c r="S37" s="2"/>
      <c r="T37" s="2"/>
      <c r="U37" s="2"/>
      <c r="V37" s="2"/>
      <c r="W37" s="2"/>
      <c r="X37" s="2"/>
      <c r="Y37" s="2"/>
      <c r="Z37" s="2"/>
    </row>
    <row r="38" ht="15.75" customHeight="1">
      <c r="A38" s="2"/>
      <c r="B38" s="2"/>
      <c r="C38" s="749"/>
      <c r="D38" s="749"/>
      <c r="E38" s="2"/>
      <c r="F38" s="2"/>
      <c r="G38" s="2"/>
      <c r="H38" s="2"/>
      <c r="I38" s="2"/>
      <c r="J38" s="2"/>
      <c r="K38" s="2"/>
      <c r="L38" s="2"/>
      <c r="M38" s="2"/>
      <c r="N38" s="2"/>
      <c r="O38" s="2"/>
      <c r="P38" s="2"/>
      <c r="Q38" s="2"/>
      <c r="R38" s="2"/>
      <c r="S38" s="2"/>
      <c r="T38" s="2"/>
      <c r="U38" s="2"/>
      <c r="V38" s="2"/>
      <c r="W38" s="2"/>
      <c r="X38" s="2"/>
      <c r="Y38" s="2"/>
      <c r="Z38" s="2"/>
    </row>
    <row r="39" ht="15.75" customHeight="1">
      <c r="A39" s="2"/>
      <c r="B39" s="2"/>
      <c r="C39" s="749"/>
      <c r="D39" s="749"/>
      <c r="E39" s="2"/>
      <c r="F39" s="2"/>
      <c r="G39" s="2"/>
      <c r="H39" s="2"/>
      <c r="I39" s="2"/>
      <c r="J39" s="2"/>
      <c r="K39" s="2"/>
      <c r="L39" s="2"/>
      <c r="M39" s="2"/>
      <c r="N39" s="2"/>
      <c r="O39" s="2"/>
      <c r="P39" s="2"/>
      <c r="Q39" s="2"/>
      <c r="R39" s="2"/>
      <c r="S39" s="2"/>
      <c r="T39" s="2"/>
      <c r="U39" s="2"/>
      <c r="V39" s="2"/>
      <c r="W39" s="2"/>
      <c r="X39" s="2"/>
      <c r="Y39" s="2"/>
      <c r="Z39" s="2"/>
    </row>
    <row r="40" ht="15.75" customHeight="1">
      <c r="A40" s="2"/>
      <c r="B40" s="2"/>
      <c r="C40" s="749"/>
      <c r="D40" s="749"/>
      <c r="E40" s="2"/>
      <c r="F40" s="2"/>
      <c r="G40" s="2"/>
      <c r="H40" s="2"/>
      <c r="I40" s="2"/>
      <c r="J40" s="2"/>
      <c r="K40" s="2"/>
      <c r="L40" s="2"/>
      <c r="M40" s="2"/>
      <c r="N40" s="2"/>
      <c r="O40" s="2"/>
      <c r="P40" s="2"/>
      <c r="Q40" s="2"/>
      <c r="R40" s="2"/>
      <c r="S40" s="2"/>
      <c r="T40" s="2"/>
      <c r="U40" s="2"/>
      <c r="V40" s="2"/>
      <c r="W40" s="2"/>
      <c r="X40" s="2"/>
      <c r="Y40" s="2"/>
      <c r="Z40" s="2"/>
    </row>
    <row r="41" ht="15.75" customHeight="1">
      <c r="A41" s="2"/>
      <c r="B41" s="2"/>
      <c r="C41" s="749"/>
      <c r="D41" s="749"/>
      <c r="E41" s="2"/>
      <c r="F41" s="2"/>
      <c r="G41" s="2"/>
      <c r="H41" s="2"/>
      <c r="I41" s="2"/>
      <c r="J41" s="2"/>
      <c r="K41" s="2"/>
      <c r="L41" s="2"/>
      <c r="M41" s="2"/>
      <c r="N41" s="2"/>
      <c r="O41" s="2"/>
      <c r="P41" s="2"/>
      <c r="Q41" s="2"/>
      <c r="R41" s="2"/>
      <c r="S41" s="2"/>
      <c r="T41" s="2"/>
      <c r="U41" s="2"/>
      <c r="V41" s="2"/>
      <c r="W41" s="2"/>
      <c r="X41" s="2"/>
      <c r="Y41" s="2"/>
      <c r="Z41" s="2"/>
    </row>
    <row r="42" ht="15.75" customHeight="1">
      <c r="A42" s="2"/>
      <c r="B42" s="2"/>
      <c r="C42" s="749"/>
      <c r="D42" s="749"/>
      <c r="E42" s="2"/>
      <c r="F42" s="2"/>
      <c r="G42" s="2"/>
      <c r="H42" s="2"/>
      <c r="I42" s="2"/>
      <c r="J42" s="2"/>
      <c r="K42" s="2"/>
      <c r="L42" s="2"/>
      <c r="M42" s="2"/>
      <c r="N42" s="2"/>
      <c r="O42" s="2"/>
      <c r="P42" s="2"/>
      <c r="Q42" s="2"/>
      <c r="R42" s="2"/>
      <c r="S42" s="2"/>
      <c r="T42" s="2"/>
      <c r="U42" s="2"/>
      <c r="V42" s="2"/>
      <c r="W42" s="2"/>
      <c r="X42" s="2"/>
      <c r="Y42" s="2"/>
      <c r="Z42" s="2"/>
    </row>
    <row r="43" ht="15.75" customHeight="1">
      <c r="A43" s="2"/>
      <c r="B43" s="2"/>
      <c r="C43" s="749"/>
      <c r="D43" s="749"/>
      <c r="E43" s="2"/>
      <c r="F43" s="2"/>
      <c r="G43" s="2"/>
      <c r="H43" s="2"/>
      <c r="I43" s="2"/>
      <c r="J43" s="2"/>
      <c r="K43" s="2"/>
      <c r="L43" s="2"/>
      <c r="M43" s="2"/>
      <c r="N43" s="2"/>
      <c r="O43" s="2"/>
      <c r="P43" s="2"/>
      <c r="Q43" s="2"/>
      <c r="R43" s="2"/>
      <c r="S43" s="2"/>
      <c r="T43" s="2"/>
      <c r="U43" s="2"/>
      <c r="V43" s="2"/>
      <c r="W43" s="2"/>
      <c r="X43" s="2"/>
      <c r="Y43" s="2"/>
      <c r="Z43" s="2"/>
    </row>
    <row r="44" ht="15.75" customHeight="1">
      <c r="A44" s="2"/>
      <c r="B44" s="2"/>
      <c r="C44" s="749"/>
      <c r="D44" s="749"/>
      <c r="E44" s="2"/>
      <c r="F44" s="2"/>
      <c r="G44" s="2"/>
      <c r="H44" s="2"/>
      <c r="I44" s="2"/>
      <c r="J44" s="2"/>
      <c r="K44" s="2"/>
      <c r="L44" s="2"/>
      <c r="M44" s="2"/>
      <c r="N44" s="2"/>
      <c r="O44" s="2"/>
      <c r="P44" s="2"/>
      <c r="Q44" s="2"/>
      <c r="R44" s="2"/>
      <c r="S44" s="2"/>
      <c r="T44" s="2"/>
      <c r="U44" s="2"/>
      <c r="V44" s="2"/>
      <c r="W44" s="2"/>
      <c r="X44" s="2"/>
      <c r="Y44" s="2"/>
      <c r="Z44" s="2"/>
    </row>
    <row r="45" ht="15.75" customHeight="1">
      <c r="A45" s="2"/>
      <c r="B45" s="2"/>
      <c r="C45" s="749"/>
      <c r="D45" s="749"/>
      <c r="E45" s="2"/>
      <c r="F45" s="2"/>
      <c r="G45" s="2"/>
      <c r="H45" s="2"/>
      <c r="I45" s="2"/>
      <c r="J45" s="2"/>
      <c r="K45" s="2"/>
      <c r="L45" s="2"/>
      <c r="M45" s="2"/>
      <c r="N45" s="2"/>
      <c r="O45" s="2"/>
      <c r="P45" s="2"/>
      <c r="Q45" s="2"/>
      <c r="R45" s="2"/>
      <c r="S45" s="2"/>
      <c r="T45" s="2"/>
      <c r="U45" s="2"/>
      <c r="V45" s="2"/>
      <c r="W45" s="2"/>
      <c r="X45" s="2"/>
      <c r="Y45" s="2"/>
      <c r="Z45" s="2"/>
    </row>
    <row r="46" ht="15.75" customHeight="1">
      <c r="A46" s="2"/>
      <c r="B46" s="2"/>
      <c r="C46" s="749"/>
      <c r="D46" s="749"/>
      <c r="E46" s="2"/>
      <c r="F46" s="2"/>
      <c r="G46" s="2"/>
      <c r="H46" s="2"/>
      <c r="I46" s="2"/>
      <c r="J46" s="2"/>
      <c r="K46" s="2"/>
      <c r="L46" s="2"/>
      <c r="M46" s="2"/>
      <c r="N46" s="2"/>
      <c r="O46" s="2"/>
      <c r="P46" s="2"/>
      <c r="Q46" s="2"/>
      <c r="R46" s="2"/>
      <c r="S46" s="2"/>
      <c r="T46" s="2"/>
      <c r="U46" s="2"/>
      <c r="V46" s="2"/>
      <c r="W46" s="2"/>
      <c r="X46" s="2"/>
      <c r="Y46" s="2"/>
      <c r="Z46" s="2"/>
    </row>
    <row r="47" ht="15.75" customHeight="1">
      <c r="A47" s="2"/>
      <c r="B47" s="2"/>
      <c r="C47" s="749"/>
      <c r="D47" s="749"/>
      <c r="E47" s="2"/>
      <c r="F47" s="2"/>
      <c r="G47" s="2"/>
      <c r="H47" s="2"/>
      <c r="I47" s="2"/>
      <c r="J47" s="2"/>
      <c r="K47" s="2"/>
      <c r="L47" s="2"/>
      <c r="M47" s="2"/>
      <c r="N47" s="2"/>
      <c r="O47" s="2"/>
      <c r="P47" s="2"/>
      <c r="Q47" s="2"/>
      <c r="R47" s="2"/>
      <c r="S47" s="2"/>
      <c r="T47" s="2"/>
      <c r="U47" s="2"/>
      <c r="V47" s="2"/>
      <c r="W47" s="2"/>
      <c r="X47" s="2"/>
      <c r="Y47" s="2"/>
      <c r="Z47" s="2"/>
    </row>
    <row r="48" ht="15.75" customHeight="1">
      <c r="A48" s="2"/>
      <c r="B48" s="2"/>
      <c r="C48" s="749"/>
      <c r="D48" s="749"/>
      <c r="E48" s="2"/>
      <c r="F48" s="2"/>
      <c r="G48" s="2"/>
      <c r="H48" s="2"/>
      <c r="I48" s="2"/>
      <c r="J48" s="2"/>
      <c r="K48" s="2"/>
      <c r="L48" s="2"/>
      <c r="M48" s="2"/>
      <c r="N48" s="2"/>
      <c r="O48" s="2"/>
      <c r="P48" s="2"/>
      <c r="Q48" s="2"/>
      <c r="R48" s="2"/>
      <c r="S48" s="2"/>
      <c r="T48" s="2"/>
      <c r="U48" s="2"/>
      <c r="V48" s="2"/>
      <c r="W48" s="2"/>
      <c r="X48" s="2"/>
      <c r="Y48" s="2"/>
      <c r="Z48" s="2"/>
    </row>
    <row r="49" ht="15.75" customHeight="1">
      <c r="A49" s="2"/>
      <c r="B49" s="2"/>
      <c r="C49" s="749"/>
      <c r="D49" s="749"/>
      <c r="E49" s="2"/>
      <c r="F49" s="2"/>
      <c r="G49" s="2"/>
      <c r="H49" s="2"/>
      <c r="I49" s="2"/>
      <c r="J49" s="2"/>
      <c r="K49" s="2"/>
      <c r="L49" s="2"/>
      <c r="M49" s="2"/>
      <c r="N49" s="2"/>
      <c r="O49" s="2"/>
      <c r="P49" s="2"/>
      <c r="Q49" s="2"/>
      <c r="R49" s="2"/>
      <c r="S49" s="2"/>
      <c r="T49" s="2"/>
      <c r="U49" s="2"/>
      <c r="V49" s="2"/>
      <c r="W49" s="2"/>
      <c r="X49" s="2"/>
      <c r="Y49" s="2"/>
      <c r="Z49" s="2"/>
    </row>
    <row r="50" ht="15.75" customHeight="1">
      <c r="A50" s="2"/>
      <c r="B50" s="2"/>
      <c r="C50" s="749"/>
      <c r="D50" s="749"/>
      <c r="E50" s="2"/>
      <c r="F50" s="2"/>
      <c r="G50" s="2"/>
      <c r="H50" s="2"/>
      <c r="I50" s="2"/>
      <c r="J50" s="2"/>
      <c r="K50" s="2"/>
      <c r="L50" s="2"/>
      <c r="M50" s="2"/>
      <c r="N50" s="2"/>
      <c r="O50" s="2"/>
      <c r="P50" s="2"/>
      <c r="Q50" s="2"/>
      <c r="R50" s="2"/>
      <c r="S50" s="2"/>
      <c r="T50" s="2"/>
      <c r="U50" s="2"/>
      <c r="V50" s="2"/>
      <c r="W50" s="2"/>
      <c r="X50" s="2"/>
      <c r="Y50" s="2"/>
      <c r="Z50" s="2"/>
    </row>
    <row r="51" ht="15.75" customHeight="1">
      <c r="A51" s="2"/>
      <c r="B51" s="2"/>
      <c r="C51" s="749"/>
      <c r="D51" s="749"/>
      <c r="E51" s="2"/>
      <c r="F51" s="2"/>
      <c r="G51" s="2"/>
      <c r="H51" s="2"/>
      <c r="I51" s="2"/>
      <c r="J51" s="2"/>
      <c r="K51" s="2"/>
      <c r="L51" s="2"/>
      <c r="M51" s="2"/>
      <c r="N51" s="2"/>
      <c r="O51" s="2"/>
      <c r="P51" s="2"/>
      <c r="Q51" s="2"/>
      <c r="R51" s="2"/>
      <c r="S51" s="2"/>
      <c r="T51" s="2"/>
      <c r="U51" s="2"/>
      <c r="V51" s="2"/>
      <c r="W51" s="2"/>
      <c r="X51" s="2"/>
      <c r="Y51" s="2"/>
      <c r="Z51" s="2"/>
    </row>
    <row r="52" ht="15.75" customHeight="1">
      <c r="A52" s="2"/>
      <c r="B52" s="2"/>
      <c r="C52" s="749"/>
      <c r="D52" s="749"/>
      <c r="E52" s="2"/>
      <c r="F52" s="2"/>
      <c r="G52" s="2"/>
      <c r="H52" s="2"/>
      <c r="I52" s="2"/>
      <c r="J52" s="2"/>
      <c r="K52" s="2"/>
      <c r="L52" s="2"/>
      <c r="M52" s="2"/>
      <c r="N52" s="2"/>
      <c r="O52" s="2"/>
      <c r="P52" s="2"/>
      <c r="Q52" s="2"/>
      <c r="R52" s="2"/>
      <c r="S52" s="2"/>
      <c r="T52" s="2"/>
      <c r="U52" s="2"/>
      <c r="V52" s="2"/>
      <c r="W52" s="2"/>
      <c r="X52" s="2"/>
      <c r="Y52" s="2"/>
      <c r="Z52" s="2"/>
    </row>
    <row r="53" ht="15.75" customHeight="1">
      <c r="A53" s="2"/>
      <c r="B53" s="2"/>
      <c r="C53" s="749"/>
      <c r="D53" s="749"/>
      <c r="E53" s="2"/>
      <c r="F53" s="2"/>
      <c r="G53" s="2"/>
      <c r="H53" s="2"/>
      <c r="I53" s="2"/>
      <c r="J53" s="2"/>
      <c r="K53" s="2"/>
      <c r="L53" s="2"/>
      <c r="M53" s="2"/>
      <c r="N53" s="2"/>
      <c r="O53" s="2"/>
      <c r="P53" s="2"/>
      <c r="Q53" s="2"/>
      <c r="R53" s="2"/>
      <c r="S53" s="2"/>
      <c r="T53" s="2"/>
      <c r="U53" s="2"/>
      <c r="V53" s="2"/>
      <c r="W53" s="2"/>
      <c r="X53" s="2"/>
      <c r="Y53" s="2"/>
      <c r="Z53" s="2"/>
    </row>
    <row r="54" ht="15.75" customHeight="1">
      <c r="A54" s="2"/>
      <c r="B54" s="2"/>
      <c r="C54" s="749"/>
      <c r="D54" s="749"/>
      <c r="E54" s="2"/>
      <c r="F54" s="2"/>
      <c r="G54" s="2"/>
      <c r="H54" s="2"/>
      <c r="I54" s="2"/>
      <c r="J54" s="2"/>
      <c r="K54" s="2"/>
      <c r="L54" s="2"/>
      <c r="M54" s="2"/>
      <c r="N54" s="2"/>
      <c r="O54" s="2"/>
      <c r="P54" s="2"/>
      <c r="Q54" s="2"/>
      <c r="R54" s="2"/>
      <c r="S54" s="2"/>
      <c r="T54" s="2"/>
      <c r="U54" s="2"/>
      <c r="V54" s="2"/>
      <c r="W54" s="2"/>
      <c r="X54" s="2"/>
      <c r="Y54" s="2"/>
      <c r="Z54" s="2"/>
    </row>
    <row r="55" ht="15.75" customHeight="1">
      <c r="A55" s="2"/>
      <c r="B55" s="2"/>
      <c r="C55" s="749"/>
      <c r="D55" s="749"/>
      <c r="E55" s="2"/>
      <c r="F55" s="2"/>
      <c r="G55" s="2"/>
      <c r="H55" s="2"/>
      <c r="I55" s="2"/>
      <c r="J55" s="2"/>
      <c r="K55" s="2"/>
      <c r="L55" s="2"/>
      <c r="M55" s="2"/>
      <c r="N55" s="2"/>
      <c r="O55" s="2"/>
      <c r="P55" s="2"/>
      <c r="Q55" s="2"/>
      <c r="R55" s="2"/>
      <c r="S55" s="2"/>
      <c r="T55" s="2"/>
      <c r="U55" s="2"/>
      <c r="V55" s="2"/>
      <c r="W55" s="2"/>
      <c r="X55" s="2"/>
      <c r="Y55" s="2"/>
      <c r="Z55" s="2"/>
    </row>
    <row r="56" ht="15.75" customHeight="1">
      <c r="A56" s="2"/>
      <c r="B56" s="2"/>
      <c r="C56" s="749"/>
      <c r="D56" s="749"/>
      <c r="E56" s="2"/>
      <c r="F56" s="2"/>
      <c r="G56" s="2"/>
      <c r="H56" s="2"/>
      <c r="I56" s="2"/>
      <c r="J56" s="2"/>
      <c r="K56" s="2"/>
      <c r="L56" s="2"/>
      <c r="M56" s="2"/>
      <c r="N56" s="2"/>
      <c r="O56" s="2"/>
      <c r="P56" s="2"/>
      <c r="Q56" s="2"/>
      <c r="R56" s="2"/>
      <c r="S56" s="2"/>
      <c r="T56" s="2"/>
      <c r="U56" s="2"/>
      <c r="V56" s="2"/>
      <c r="W56" s="2"/>
      <c r="X56" s="2"/>
      <c r="Y56" s="2"/>
      <c r="Z56" s="2"/>
    </row>
    <row r="57" ht="15.75" customHeight="1">
      <c r="A57" s="2"/>
      <c r="B57" s="2"/>
      <c r="C57" s="749"/>
      <c r="D57" s="749"/>
      <c r="E57" s="2"/>
      <c r="F57" s="2"/>
      <c r="G57" s="2"/>
      <c r="H57" s="2"/>
      <c r="I57" s="2"/>
      <c r="J57" s="2"/>
      <c r="K57" s="2"/>
      <c r="L57" s="2"/>
      <c r="M57" s="2"/>
      <c r="N57" s="2"/>
      <c r="O57" s="2"/>
      <c r="P57" s="2"/>
      <c r="Q57" s="2"/>
      <c r="R57" s="2"/>
      <c r="S57" s="2"/>
      <c r="T57" s="2"/>
      <c r="U57" s="2"/>
      <c r="V57" s="2"/>
      <c r="W57" s="2"/>
      <c r="X57" s="2"/>
      <c r="Y57" s="2"/>
      <c r="Z57" s="2"/>
    </row>
    <row r="58" ht="15.75" customHeight="1">
      <c r="A58" s="2"/>
      <c r="B58" s="2"/>
      <c r="C58" s="749"/>
      <c r="D58" s="749"/>
      <c r="E58" s="2"/>
      <c r="F58" s="2"/>
      <c r="G58" s="2"/>
      <c r="H58" s="2"/>
      <c r="I58" s="2"/>
      <c r="J58" s="2"/>
      <c r="K58" s="2"/>
      <c r="L58" s="2"/>
      <c r="M58" s="2"/>
      <c r="N58" s="2"/>
      <c r="O58" s="2"/>
      <c r="P58" s="2"/>
      <c r="Q58" s="2"/>
      <c r="R58" s="2"/>
      <c r="S58" s="2"/>
      <c r="T58" s="2"/>
      <c r="U58" s="2"/>
      <c r="V58" s="2"/>
      <c r="W58" s="2"/>
      <c r="X58" s="2"/>
      <c r="Y58" s="2"/>
      <c r="Z58" s="2"/>
    </row>
    <row r="59" ht="15.75" customHeight="1">
      <c r="A59" s="2"/>
      <c r="B59" s="2"/>
      <c r="C59" s="749"/>
      <c r="D59" s="749"/>
      <c r="E59" s="2"/>
      <c r="F59" s="2"/>
      <c r="G59" s="2"/>
      <c r="H59" s="2"/>
      <c r="I59" s="2"/>
      <c r="J59" s="2"/>
      <c r="K59" s="2"/>
      <c r="L59" s="2"/>
      <c r="M59" s="2"/>
      <c r="N59" s="2"/>
      <c r="O59" s="2"/>
      <c r="P59" s="2"/>
      <c r="Q59" s="2"/>
      <c r="R59" s="2"/>
      <c r="S59" s="2"/>
      <c r="T59" s="2"/>
      <c r="U59" s="2"/>
      <c r="V59" s="2"/>
      <c r="W59" s="2"/>
      <c r="X59" s="2"/>
      <c r="Y59" s="2"/>
      <c r="Z59" s="2"/>
    </row>
    <row r="60" ht="15.75" customHeight="1">
      <c r="A60" s="2"/>
      <c r="B60" s="2"/>
      <c r="C60" s="749"/>
      <c r="D60" s="749"/>
      <c r="E60" s="2"/>
      <c r="F60" s="2"/>
      <c r="G60" s="2"/>
      <c r="H60" s="2"/>
      <c r="I60" s="2"/>
      <c r="J60" s="2"/>
      <c r="K60" s="2"/>
      <c r="L60" s="2"/>
      <c r="M60" s="2"/>
      <c r="N60" s="2"/>
      <c r="O60" s="2"/>
      <c r="P60" s="2"/>
      <c r="Q60" s="2"/>
      <c r="R60" s="2"/>
      <c r="S60" s="2"/>
      <c r="T60" s="2"/>
      <c r="U60" s="2"/>
      <c r="V60" s="2"/>
      <c r="W60" s="2"/>
      <c r="X60" s="2"/>
      <c r="Y60" s="2"/>
      <c r="Z60" s="2"/>
    </row>
    <row r="61" ht="15.75" customHeight="1">
      <c r="A61" s="2"/>
      <c r="B61" s="2"/>
      <c r="C61" s="749"/>
      <c r="D61" s="749"/>
      <c r="E61" s="2"/>
      <c r="F61" s="2"/>
      <c r="G61" s="2"/>
      <c r="H61" s="2"/>
      <c r="I61" s="2"/>
      <c r="J61" s="2"/>
      <c r="K61" s="2"/>
      <c r="L61" s="2"/>
      <c r="M61" s="2"/>
      <c r="N61" s="2"/>
      <c r="O61" s="2"/>
      <c r="P61" s="2"/>
      <c r="Q61" s="2"/>
      <c r="R61" s="2"/>
      <c r="S61" s="2"/>
      <c r="T61" s="2"/>
      <c r="U61" s="2"/>
      <c r="V61" s="2"/>
      <c r="W61" s="2"/>
      <c r="X61" s="2"/>
      <c r="Y61" s="2"/>
      <c r="Z61" s="2"/>
    </row>
    <row r="62" ht="15.75" customHeight="1">
      <c r="A62" s="2"/>
      <c r="B62" s="2"/>
      <c r="C62" s="749"/>
      <c r="D62" s="749"/>
      <c r="E62" s="2"/>
      <c r="F62" s="2"/>
      <c r="G62" s="2"/>
      <c r="H62" s="2"/>
      <c r="I62" s="2"/>
      <c r="J62" s="2"/>
      <c r="K62" s="2"/>
      <c r="L62" s="2"/>
      <c r="M62" s="2"/>
      <c r="N62" s="2"/>
      <c r="O62" s="2"/>
      <c r="P62" s="2"/>
      <c r="Q62" s="2"/>
      <c r="R62" s="2"/>
      <c r="S62" s="2"/>
      <c r="T62" s="2"/>
      <c r="U62" s="2"/>
      <c r="V62" s="2"/>
      <c r="W62" s="2"/>
      <c r="X62" s="2"/>
      <c r="Y62" s="2"/>
      <c r="Z62" s="2"/>
    </row>
    <row r="63" ht="15.75" customHeight="1">
      <c r="A63" s="2"/>
      <c r="B63" s="2"/>
      <c r="C63" s="749"/>
      <c r="D63" s="749"/>
      <c r="E63" s="2"/>
      <c r="F63" s="2"/>
      <c r="G63" s="2"/>
      <c r="H63" s="2"/>
      <c r="I63" s="2"/>
      <c r="J63" s="2"/>
      <c r="K63" s="2"/>
      <c r="L63" s="2"/>
      <c r="M63" s="2"/>
      <c r="N63" s="2"/>
      <c r="O63" s="2"/>
      <c r="P63" s="2"/>
      <c r="Q63" s="2"/>
      <c r="R63" s="2"/>
      <c r="S63" s="2"/>
      <c r="T63" s="2"/>
      <c r="U63" s="2"/>
      <c r="V63" s="2"/>
      <c r="W63" s="2"/>
      <c r="X63" s="2"/>
      <c r="Y63" s="2"/>
      <c r="Z63" s="2"/>
    </row>
    <row r="64" ht="15.75" customHeight="1">
      <c r="A64" s="2"/>
      <c r="B64" s="2"/>
      <c r="C64" s="749"/>
      <c r="D64" s="749"/>
      <c r="E64" s="2"/>
      <c r="F64" s="2"/>
      <c r="G64" s="2"/>
      <c r="H64" s="2"/>
      <c r="I64" s="2"/>
      <c r="J64" s="2"/>
      <c r="K64" s="2"/>
      <c r="L64" s="2"/>
      <c r="M64" s="2"/>
      <c r="N64" s="2"/>
      <c r="O64" s="2"/>
      <c r="P64" s="2"/>
      <c r="Q64" s="2"/>
      <c r="R64" s="2"/>
      <c r="S64" s="2"/>
      <c r="T64" s="2"/>
      <c r="U64" s="2"/>
      <c r="V64" s="2"/>
      <c r="W64" s="2"/>
      <c r="X64" s="2"/>
      <c r="Y64" s="2"/>
      <c r="Z64" s="2"/>
    </row>
    <row r="65" ht="15.75" customHeight="1">
      <c r="A65" s="2"/>
      <c r="B65" s="2"/>
      <c r="C65" s="749"/>
      <c r="D65" s="749"/>
      <c r="E65" s="2"/>
      <c r="F65" s="2"/>
      <c r="G65" s="2"/>
      <c r="H65" s="2"/>
      <c r="I65" s="2"/>
      <c r="J65" s="2"/>
      <c r="K65" s="2"/>
      <c r="L65" s="2"/>
      <c r="M65" s="2"/>
      <c r="N65" s="2"/>
      <c r="O65" s="2"/>
      <c r="P65" s="2"/>
      <c r="Q65" s="2"/>
      <c r="R65" s="2"/>
      <c r="S65" s="2"/>
      <c r="T65" s="2"/>
      <c r="U65" s="2"/>
      <c r="V65" s="2"/>
      <c r="W65" s="2"/>
      <c r="X65" s="2"/>
      <c r="Y65" s="2"/>
      <c r="Z65" s="2"/>
    </row>
    <row r="66" ht="15.75" customHeight="1">
      <c r="A66" s="2"/>
      <c r="B66" s="2"/>
      <c r="C66" s="749"/>
      <c r="D66" s="749"/>
      <c r="E66" s="2"/>
      <c r="F66" s="2"/>
      <c r="G66" s="2"/>
      <c r="H66" s="2"/>
      <c r="I66" s="2"/>
      <c r="J66" s="2"/>
      <c r="K66" s="2"/>
      <c r="L66" s="2"/>
      <c r="M66" s="2"/>
      <c r="N66" s="2"/>
      <c r="O66" s="2"/>
      <c r="P66" s="2"/>
      <c r="Q66" s="2"/>
      <c r="R66" s="2"/>
      <c r="S66" s="2"/>
      <c r="T66" s="2"/>
      <c r="U66" s="2"/>
      <c r="V66" s="2"/>
      <c r="W66" s="2"/>
      <c r="X66" s="2"/>
      <c r="Y66" s="2"/>
      <c r="Z66" s="2"/>
    </row>
    <row r="67" ht="15.75" customHeight="1">
      <c r="A67" s="2"/>
      <c r="B67" s="2"/>
      <c r="C67" s="749"/>
      <c r="D67" s="749"/>
      <c r="E67" s="2"/>
      <c r="F67" s="2"/>
      <c r="G67" s="2"/>
      <c r="H67" s="2"/>
      <c r="I67" s="2"/>
      <c r="J67" s="2"/>
      <c r="K67" s="2"/>
      <c r="L67" s="2"/>
      <c r="M67" s="2"/>
      <c r="N67" s="2"/>
      <c r="O67" s="2"/>
      <c r="P67" s="2"/>
      <c r="Q67" s="2"/>
      <c r="R67" s="2"/>
      <c r="S67" s="2"/>
      <c r="T67" s="2"/>
      <c r="U67" s="2"/>
      <c r="V67" s="2"/>
      <c r="W67" s="2"/>
      <c r="X67" s="2"/>
      <c r="Y67" s="2"/>
      <c r="Z67" s="2"/>
    </row>
    <row r="68" ht="15.75" customHeight="1">
      <c r="A68" s="2"/>
      <c r="B68" s="2"/>
      <c r="C68" s="749"/>
      <c r="D68" s="749"/>
      <c r="E68" s="2"/>
      <c r="F68" s="2"/>
      <c r="G68" s="2"/>
      <c r="H68" s="2"/>
      <c r="I68" s="2"/>
      <c r="J68" s="2"/>
      <c r="K68" s="2"/>
      <c r="L68" s="2"/>
      <c r="M68" s="2"/>
      <c r="N68" s="2"/>
      <c r="O68" s="2"/>
      <c r="P68" s="2"/>
      <c r="Q68" s="2"/>
      <c r="R68" s="2"/>
      <c r="S68" s="2"/>
      <c r="T68" s="2"/>
      <c r="U68" s="2"/>
      <c r="V68" s="2"/>
      <c r="W68" s="2"/>
      <c r="X68" s="2"/>
      <c r="Y68" s="2"/>
      <c r="Z68" s="2"/>
    </row>
    <row r="69" ht="15.75" customHeight="1">
      <c r="A69" s="2"/>
      <c r="B69" s="2"/>
      <c r="C69" s="749"/>
      <c r="D69" s="749"/>
      <c r="E69" s="2"/>
      <c r="F69" s="2"/>
      <c r="G69" s="2"/>
      <c r="H69" s="2"/>
      <c r="I69" s="2"/>
      <c r="J69" s="2"/>
      <c r="K69" s="2"/>
      <c r="L69" s="2"/>
      <c r="M69" s="2"/>
      <c r="N69" s="2"/>
      <c r="O69" s="2"/>
      <c r="P69" s="2"/>
      <c r="Q69" s="2"/>
      <c r="R69" s="2"/>
      <c r="S69" s="2"/>
      <c r="T69" s="2"/>
      <c r="U69" s="2"/>
      <c r="V69" s="2"/>
      <c r="W69" s="2"/>
      <c r="X69" s="2"/>
      <c r="Y69" s="2"/>
      <c r="Z69" s="2"/>
    </row>
    <row r="70" ht="15.75" customHeight="1">
      <c r="A70" s="2"/>
      <c r="B70" s="2"/>
      <c r="C70" s="749"/>
      <c r="D70" s="749"/>
      <c r="E70" s="2"/>
      <c r="F70" s="2"/>
      <c r="G70" s="2"/>
      <c r="H70" s="2"/>
      <c r="I70" s="2"/>
      <c r="J70" s="2"/>
      <c r="K70" s="2"/>
      <c r="L70" s="2"/>
      <c r="M70" s="2"/>
      <c r="N70" s="2"/>
      <c r="O70" s="2"/>
      <c r="P70" s="2"/>
      <c r="Q70" s="2"/>
      <c r="R70" s="2"/>
      <c r="S70" s="2"/>
      <c r="T70" s="2"/>
      <c r="U70" s="2"/>
      <c r="V70" s="2"/>
      <c r="W70" s="2"/>
      <c r="X70" s="2"/>
      <c r="Y70" s="2"/>
      <c r="Z70" s="2"/>
    </row>
    <row r="71" ht="15.75" customHeight="1">
      <c r="A71" s="2"/>
      <c r="B71" s="2"/>
      <c r="C71" s="749"/>
      <c r="D71" s="749"/>
      <c r="E71" s="2"/>
      <c r="F71" s="2"/>
      <c r="G71" s="2"/>
      <c r="H71" s="2"/>
      <c r="I71" s="2"/>
      <c r="J71" s="2"/>
      <c r="K71" s="2"/>
      <c r="L71" s="2"/>
      <c r="M71" s="2"/>
      <c r="N71" s="2"/>
      <c r="O71" s="2"/>
      <c r="P71" s="2"/>
      <c r="Q71" s="2"/>
      <c r="R71" s="2"/>
      <c r="S71" s="2"/>
      <c r="T71" s="2"/>
      <c r="U71" s="2"/>
      <c r="V71" s="2"/>
      <c r="W71" s="2"/>
      <c r="X71" s="2"/>
      <c r="Y71" s="2"/>
      <c r="Z71" s="2"/>
    </row>
    <row r="72" ht="15.75" customHeight="1">
      <c r="A72" s="2"/>
      <c r="B72" s="2"/>
      <c r="C72" s="749"/>
      <c r="D72" s="749"/>
      <c r="E72" s="2"/>
      <c r="F72" s="2"/>
      <c r="G72" s="2"/>
      <c r="H72" s="2"/>
      <c r="I72" s="2"/>
      <c r="J72" s="2"/>
      <c r="K72" s="2"/>
      <c r="L72" s="2"/>
      <c r="M72" s="2"/>
      <c r="N72" s="2"/>
      <c r="O72" s="2"/>
      <c r="P72" s="2"/>
      <c r="Q72" s="2"/>
      <c r="R72" s="2"/>
      <c r="S72" s="2"/>
      <c r="T72" s="2"/>
      <c r="U72" s="2"/>
      <c r="V72" s="2"/>
      <c r="W72" s="2"/>
      <c r="X72" s="2"/>
      <c r="Y72" s="2"/>
      <c r="Z72" s="2"/>
    </row>
    <row r="73" ht="15.75" customHeight="1">
      <c r="A73" s="2"/>
      <c r="B73" s="2"/>
      <c r="C73" s="749"/>
      <c r="D73" s="749"/>
      <c r="E73" s="2"/>
      <c r="F73" s="2"/>
      <c r="G73" s="2"/>
      <c r="H73" s="2"/>
      <c r="I73" s="2"/>
      <c r="J73" s="2"/>
      <c r="K73" s="2"/>
      <c r="L73" s="2"/>
      <c r="M73" s="2"/>
      <c r="N73" s="2"/>
      <c r="O73" s="2"/>
      <c r="P73" s="2"/>
      <c r="Q73" s="2"/>
      <c r="R73" s="2"/>
      <c r="S73" s="2"/>
      <c r="T73" s="2"/>
      <c r="U73" s="2"/>
      <c r="V73" s="2"/>
      <c r="W73" s="2"/>
      <c r="X73" s="2"/>
      <c r="Y73" s="2"/>
      <c r="Z73" s="2"/>
    </row>
    <row r="74" ht="15.75" customHeight="1">
      <c r="A74" s="2"/>
      <c r="B74" s="2"/>
      <c r="C74" s="749"/>
      <c r="D74" s="749"/>
      <c r="E74" s="2"/>
      <c r="F74" s="2"/>
      <c r="G74" s="2"/>
      <c r="H74" s="2"/>
      <c r="I74" s="2"/>
      <c r="J74" s="2"/>
      <c r="K74" s="2"/>
      <c r="L74" s="2"/>
      <c r="M74" s="2"/>
      <c r="N74" s="2"/>
      <c r="O74" s="2"/>
      <c r="P74" s="2"/>
      <c r="Q74" s="2"/>
      <c r="R74" s="2"/>
      <c r="S74" s="2"/>
      <c r="T74" s="2"/>
      <c r="U74" s="2"/>
      <c r="V74" s="2"/>
      <c r="W74" s="2"/>
      <c r="X74" s="2"/>
      <c r="Y74" s="2"/>
      <c r="Z74" s="2"/>
    </row>
    <row r="75" ht="15.75" customHeight="1">
      <c r="A75" s="2"/>
      <c r="B75" s="2"/>
      <c r="C75" s="749"/>
      <c r="D75" s="749"/>
      <c r="E75" s="2"/>
      <c r="F75" s="2"/>
      <c r="G75" s="2"/>
      <c r="H75" s="2"/>
      <c r="I75" s="2"/>
      <c r="J75" s="2"/>
      <c r="K75" s="2"/>
      <c r="L75" s="2"/>
      <c r="M75" s="2"/>
      <c r="N75" s="2"/>
      <c r="O75" s="2"/>
      <c r="P75" s="2"/>
      <c r="Q75" s="2"/>
      <c r="R75" s="2"/>
      <c r="S75" s="2"/>
      <c r="T75" s="2"/>
      <c r="U75" s="2"/>
      <c r="V75" s="2"/>
      <c r="W75" s="2"/>
      <c r="X75" s="2"/>
      <c r="Y75" s="2"/>
      <c r="Z75" s="2"/>
    </row>
    <row r="76" ht="15.75" customHeight="1">
      <c r="A76" s="2"/>
      <c r="B76" s="2"/>
      <c r="C76" s="749"/>
      <c r="D76" s="749"/>
      <c r="E76" s="2"/>
      <c r="F76" s="2"/>
      <c r="G76" s="2"/>
      <c r="H76" s="2"/>
      <c r="I76" s="2"/>
      <c r="J76" s="2"/>
      <c r="K76" s="2"/>
      <c r="L76" s="2"/>
      <c r="M76" s="2"/>
      <c r="N76" s="2"/>
      <c r="O76" s="2"/>
      <c r="P76" s="2"/>
      <c r="Q76" s="2"/>
      <c r="R76" s="2"/>
      <c r="S76" s="2"/>
      <c r="T76" s="2"/>
      <c r="U76" s="2"/>
      <c r="V76" s="2"/>
      <c r="W76" s="2"/>
      <c r="X76" s="2"/>
      <c r="Y76" s="2"/>
      <c r="Z76" s="2"/>
    </row>
    <row r="77" ht="15.75" customHeight="1">
      <c r="A77" s="2"/>
      <c r="B77" s="2"/>
      <c r="C77" s="749"/>
      <c r="D77" s="749"/>
      <c r="E77" s="2"/>
      <c r="F77" s="2"/>
      <c r="G77" s="2"/>
      <c r="H77" s="2"/>
      <c r="I77" s="2"/>
      <c r="J77" s="2"/>
      <c r="K77" s="2"/>
      <c r="L77" s="2"/>
      <c r="M77" s="2"/>
      <c r="N77" s="2"/>
      <c r="O77" s="2"/>
      <c r="P77" s="2"/>
      <c r="Q77" s="2"/>
      <c r="R77" s="2"/>
      <c r="S77" s="2"/>
      <c r="T77" s="2"/>
      <c r="U77" s="2"/>
      <c r="V77" s="2"/>
      <c r="W77" s="2"/>
      <c r="X77" s="2"/>
      <c r="Y77" s="2"/>
      <c r="Z77" s="2"/>
    </row>
    <row r="78" ht="15.75" customHeight="1">
      <c r="A78" s="2"/>
      <c r="B78" s="2"/>
      <c r="C78" s="749"/>
      <c r="D78" s="749"/>
      <c r="E78" s="2"/>
      <c r="F78" s="2"/>
      <c r="G78" s="2"/>
      <c r="H78" s="2"/>
      <c r="I78" s="2"/>
      <c r="J78" s="2"/>
      <c r="K78" s="2"/>
      <c r="L78" s="2"/>
      <c r="M78" s="2"/>
      <c r="N78" s="2"/>
      <c r="O78" s="2"/>
      <c r="P78" s="2"/>
      <c r="Q78" s="2"/>
      <c r="R78" s="2"/>
      <c r="S78" s="2"/>
      <c r="T78" s="2"/>
      <c r="U78" s="2"/>
      <c r="V78" s="2"/>
      <c r="W78" s="2"/>
      <c r="X78" s="2"/>
      <c r="Y78" s="2"/>
      <c r="Z78" s="2"/>
    </row>
    <row r="79" ht="15.75" customHeight="1">
      <c r="A79" s="2"/>
      <c r="B79" s="2"/>
      <c r="C79" s="749"/>
      <c r="D79" s="749"/>
      <c r="E79" s="2"/>
      <c r="F79" s="2"/>
      <c r="G79" s="2"/>
      <c r="H79" s="2"/>
      <c r="I79" s="2"/>
      <c r="J79" s="2"/>
      <c r="K79" s="2"/>
      <c r="L79" s="2"/>
      <c r="M79" s="2"/>
      <c r="N79" s="2"/>
      <c r="O79" s="2"/>
      <c r="P79" s="2"/>
      <c r="Q79" s="2"/>
      <c r="R79" s="2"/>
      <c r="S79" s="2"/>
      <c r="T79" s="2"/>
      <c r="U79" s="2"/>
      <c r="V79" s="2"/>
      <c r="W79" s="2"/>
      <c r="X79" s="2"/>
      <c r="Y79" s="2"/>
      <c r="Z79" s="2"/>
    </row>
    <row r="80" ht="15.75" customHeight="1">
      <c r="A80" s="2"/>
      <c r="B80" s="2"/>
      <c r="C80" s="749"/>
      <c r="D80" s="749"/>
      <c r="E80" s="2"/>
      <c r="F80" s="2"/>
      <c r="G80" s="2"/>
      <c r="H80" s="2"/>
      <c r="I80" s="2"/>
      <c r="J80" s="2"/>
      <c r="K80" s="2"/>
      <c r="L80" s="2"/>
      <c r="M80" s="2"/>
      <c r="N80" s="2"/>
      <c r="O80" s="2"/>
      <c r="P80" s="2"/>
      <c r="Q80" s="2"/>
      <c r="R80" s="2"/>
      <c r="S80" s="2"/>
      <c r="T80" s="2"/>
      <c r="U80" s="2"/>
      <c r="V80" s="2"/>
      <c r="W80" s="2"/>
      <c r="X80" s="2"/>
      <c r="Y80" s="2"/>
      <c r="Z80" s="2"/>
    </row>
    <row r="81" ht="15.75" customHeight="1">
      <c r="A81" s="2"/>
      <c r="B81" s="2"/>
      <c r="C81" s="749"/>
      <c r="D81" s="749"/>
      <c r="E81" s="2"/>
      <c r="F81" s="2"/>
      <c r="G81" s="2"/>
      <c r="H81" s="2"/>
      <c r="I81" s="2"/>
      <c r="J81" s="2"/>
      <c r="K81" s="2"/>
      <c r="L81" s="2"/>
      <c r="M81" s="2"/>
      <c r="N81" s="2"/>
      <c r="O81" s="2"/>
      <c r="P81" s="2"/>
      <c r="Q81" s="2"/>
      <c r="R81" s="2"/>
      <c r="S81" s="2"/>
      <c r="T81" s="2"/>
      <c r="U81" s="2"/>
      <c r="V81" s="2"/>
      <c r="W81" s="2"/>
      <c r="X81" s="2"/>
      <c r="Y81" s="2"/>
      <c r="Z81" s="2"/>
    </row>
    <row r="82" ht="15.75" customHeight="1">
      <c r="A82" s="2"/>
      <c r="B82" s="2"/>
      <c r="C82" s="749"/>
      <c r="D82" s="749"/>
      <c r="E82" s="2"/>
      <c r="F82" s="2"/>
      <c r="G82" s="2"/>
      <c r="H82" s="2"/>
      <c r="I82" s="2"/>
      <c r="J82" s="2"/>
      <c r="K82" s="2"/>
      <c r="L82" s="2"/>
      <c r="M82" s="2"/>
      <c r="N82" s="2"/>
      <c r="O82" s="2"/>
      <c r="P82" s="2"/>
      <c r="Q82" s="2"/>
      <c r="R82" s="2"/>
      <c r="S82" s="2"/>
      <c r="T82" s="2"/>
      <c r="U82" s="2"/>
      <c r="V82" s="2"/>
      <c r="W82" s="2"/>
      <c r="X82" s="2"/>
      <c r="Y82" s="2"/>
      <c r="Z82" s="2"/>
    </row>
    <row r="83" ht="15.75" customHeight="1">
      <c r="A83" s="2"/>
      <c r="B83" s="2"/>
      <c r="C83" s="749"/>
      <c r="D83" s="749"/>
      <c r="E83" s="2"/>
      <c r="F83" s="2"/>
      <c r="G83" s="2"/>
      <c r="H83" s="2"/>
      <c r="I83" s="2"/>
      <c r="J83" s="2"/>
      <c r="K83" s="2"/>
      <c r="L83" s="2"/>
      <c r="M83" s="2"/>
      <c r="N83" s="2"/>
      <c r="O83" s="2"/>
      <c r="P83" s="2"/>
      <c r="Q83" s="2"/>
      <c r="R83" s="2"/>
      <c r="S83" s="2"/>
      <c r="T83" s="2"/>
      <c r="U83" s="2"/>
      <c r="V83" s="2"/>
      <c r="W83" s="2"/>
      <c r="X83" s="2"/>
      <c r="Y83" s="2"/>
      <c r="Z83" s="2"/>
    </row>
    <row r="84" ht="15.75" customHeight="1">
      <c r="A84" s="2"/>
      <c r="B84" s="2"/>
      <c r="C84" s="749"/>
      <c r="D84" s="749"/>
      <c r="E84" s="2"/>
      <c r="F84" s="2"/>
      <c r="G84" s="2"/>
      <c r="H84" s="2"/>
      <c r="I84" s="2"/>
      <c r="J84" s="2"/>
      <c r="K84" s="2"/>
      <c r="L84" s="2"/>
      <c r="M84" s="2"/>
      <c r="N84" s="2"/>
      <c r="O84" s="2"/>
      <c r="P84" s="2"/>
      <c r="Q84" s="2"/>
      <c r="R84" s="2"/>
      <c r="S84" s="2"/>
      <c r="T84" s="2"/>
      <c r="U84" s="2"/>
      <c r="V84" s="2"/>
      <c r="W84" s="2"/>
      <c r="X84" s="2"/>
      <c r="Y84" s="2"/>
      <c r="Z84" s="2"/>
    </row>
    <row r="85" ht="15.75" customHeight="1">
      <c r="A85" s="2"/>
      <c r="B85" s="2"/>
      <c r="C85" s="749"/>
      <c r="D85" s="749"/>
      <c r="E85" s="2"/>
      <c r="F85" s="2"/>
      <c r="G85" s="2"/>
      <c r="H85" s="2"/>
      <c r="I85" s="2"/>
      <c r="J85" s="2"/>
      <c r="K85" s="2"/>
      <c r="L85" s="2"/>
      <c r="M85" s="2"/>
      <c r="N85" s="2"/>
      <c r="O85" s="2"/>
      <c r="P85" s="2"/>
      <c r="Q85" s="2"/>
      <c r="R85" s="2"/>
      <c r="S85" s="2"/>
      <c r="T85" s="2"/>
      <c r="U85" s="2"/>
      <c r="V85" s="2"/>
      <c r="W85" s="2"/>
      <c r="X85" s="2"/>
      <c r="Y85" s="2"/>
      <c r="Z85" s="2"/>
    </row>
    <row r="86" ht="15.75" customHeight="1">
      <c r="A86" s="2"/>
      <c r="B86" s="2"/>
      <c r="C86" s="749"/>
      <c r="D86" s="749"/>
      <c r="E86" s="2"/>
      <c r="F86" s="2"/>
      <c r="G86" s="2"/>
      <c r="H86" s="2"/>
      <c r="I86" s="2"/>
      <c r="J86" s="2"/>
      <c r="K86" s="2"/>
      <c r="L86" s="2"/>
      <c r="M86" s="2"/>
      <c r="N86" s="2"/>
      <c r="O86" s="2"/>
      <c r="P86" s="2"/>
      <c r="Q86" s="2"/>
      <c r="R86" s="2"/>
      <c r="S86" s="2"/>
      <c r="T86" s="2"/>
      <c r="U86" s="2"/>
      <c r="V86" s="2"/>
      <c r="W86" s="2"/>
      <c r="X86" s="2"/>
      <c r="Y86" s="2"/>
      <c r="Z86" s="2"/>
    </row>
    <row r="87" ht="15.75" customHeight="1">
      <c r="A87" s="2"/>
      <c r="B87" s="2"/>
      <c r="C87" s="749"/>
      <c r="D87" s="749"/>
      <c r="E87" s="2"/>
      <c r="F87" s="2"/>
      <c r="G87" s="2"/>
      <c r="H87" s="2"/>
      <c r="I87" s="2"/>
      <c r="J87" s="2"/>
      <c r="K87" s="2"/>
      <c r="L87" s="2"/>
      <c r="M87" s="2"/>
      <c r="N87" s="2"/>
      <c r="O87" s="2"/>
      <c r="P87" s="2"/>
      <c r="Q87" s="2"/>
      <c r="R87" s="2"/>
      <c r="S87" s="2"/>
      <c r="T87" s="2"/>
      <c r="U87" s="2"/>
      <c r="V87" s="2"/>
      <c r="W87" s="2"/>
      <c r="X87" s="2"/>
      <c r="Y87" s="2"/>
      <c r="Z87" s="2"/>
    </row>
    <row r="88" ht="15.75" customHeight="1">
      <c r="A88" s="2"/>
      <c r="B88" s="2"/>
      <c r="C88" s="749"/>
      <c r="D88" s="749"/>
      <c r="E88" s="2"/>
      <c r="F88" s="2"/>
      <c r="G88" s="2"/>
      <c r="H88" s="2"/>
      <c r="I88" s="2"/>
      <c r="J88" s="2"/>
      <c r="K88" s="2"/>
      <c r="L88" s="2"/>
      <c r="M88" s="2"/>
      <c r="N88" s="2"/>
      <c r="O88" s="2"/>
      <c r="P88" s="2"/>
      <c r="Q88" s="2"/>
      <c r="R88" s="2"/>
      <c r="S88" s="2"/>
      <c r="T88" s="2"/>
      <c r="U88" s="2"/>
      <c r="V88" s="2"/>
      <c r="W88" s="2"/>
      <c r="X88" s="2"/>
      <c r="Y88" s="2"/>
      <c r="Z88" s="2"/>
    </row>
    <row r="89" ht="15.75" customHeight="1">
      <c r="A89" s="2"/>
      <c r="B89" s="2"/>
      <c r="C89" s="749"/>
      <c r="D89" s="749"/>
      <c r="E89" s="2"/>
      <c r="F89" s="2"/>
      <c r="G89" s="2"/>
      <c r="H89" s="2"/>
      <c r="I89" s="2"/>
      <c r="J89" s="2"/>
      <c r="K89" s="2"/>
      <c r="L89" s="2"/>
      <c r="M89" s="2"/>
      <c r="N89" s="2"/>
      <c r="O89" s="2"/>
      <c r="P89" s="2"/>
      <c r="Q89" s="2"/>
      <c r="R89" s="2"/>
      <c r="S89" s="2"/>
      <c r="T89" s="2"/>
      <c r="U89" s="2"/>
      <c r="V89" s="2"/>
      <c r="W89" s="2"/>
      <c r="X89" s="2"/>
      <c r="Y89" s="2"/>
      <c r="Z89" s="2"/>
    </row>
    <row r="90" ht="15.75" customHeight="1">
      <c r="A90" s="2"/>
      <c r="B90" s="2"/>
      <c r="C90" s="749"/>
      <c r="D90" s="749"/>
      <c r="E90" s="2"/>
      <c r="F90" s="2"/>
      <c r="G90" s="2"/>
      <c r="H90" s="2"/>
      <c r="I90" s="2"/>
      <c r="J90" s="2"/>
      <c r="K90" s="2"/>
      <c r="L90" s="2"/>
      <c r="M90" s="2"/>
      <c r="N90" s="2"/>
      <c r="O90" s="2"/>
      <c r="P90" s="2"/>
      <c r="Q90" s="2"/>
      <c r="R90" s="2"/>
      <c r="S90" s="2"/>
      <c r="T90" s="2"/>
      <c r="U90" s="2"/>
      <c r="V90" s="2"/>
      <c r="W90" s="2"/>
      <c r="X90" s="2"/>
      <c r="Y90" s="2"/>
      <c r="Z90" s="2"/>
    </row>
    <row r="91" ht="15.75" customHeight="1">
      <c r="A91" s="2"/>
      <c r="B91" s="2"/>
      <c r="C91" s="749"/>
      <c r="D91" s="749"/>
      <c r="E91" s="2"/>
      <c r="F91" s="2"/>
      <c r="G91" s="2"/>
      <c r="H91" s="2"/>
      <c r="I91" s="2"/>
      <c r="J91" s="2"/>
      <c r="K91" s="2"/>
      <c r="L91" s="2"/>
      <c r="M91" s="2"/>
      <c r="N91" s="2"/>
      <c r="O91" s="2"/>
      <c r="P91" s="2"/>
      <c r="Q91" s="2"/>
      <c r="R91" s="2"/>
      <c r="S91" s="2"/>
      <c r="T91" s="2"/>
      <c r="U91" s="2"/>
      <c r="V91" s="2"/>
      <c r="W91" s="2"/>
      <c r="X91" s="2"/>
      <c r="Y91" s="2"/>
      <c r="Z91" s="2"/>
    </row>
    <row r="92" ht="15.75" customHeight="1">
      <c r="A92" s="2"/>
      <c r="B92" s="2"/>
      <c r="C92" s="749"/>
      <c r="D92" s="749"/>
      <c r="E92" s="2"/>
      <c r="F92" s="2"/>
      <c r="G92" s="2"/>
      <c r="H92" s="2"/>
      <c r="I92" s="2"/>
      <c r="J92" s="2"/>
      <c r="K92" s="2"/>
      <c r="L92" s="2"/>
      <c r="M92" s="2"/>
      <c r="N92" s="2"/>
      <c r="O92" s="2"/>
      <c r="P92" s="2"/>
      <c r="Q92" s="2"/>
      <c r="R92" s="2"/>
      <c r="S92" s="2"/>
      <c r="T92" s="2"/>
      <c r="U92" s="2"/>
      <c r="V92" s="2"/>
      <c r="W92" s="2"/>
      <c r="X92" s="2"/>
      <c r="Y92" s="2"/>
      <c r="Z92" s="2"/>
    </row>
    <row r="93" ht="15.75" customHeight="1">
      <c r="A93" s="2"/>
      <c r="B93" s="2"/>
      <c r="C93" s="749"/>
      <c r="D93" s="749"/>
      <c r="E93" s="2"/>
      <c r="F93" s="2"/>
      <c r="G93" s="2"/>
      <c r="H93" s="2"/>
      <c r="I93" s="2"/>
      <c r="J93" s="2"/>
      <c r="K93" s="2"/>
      <c r="L93" s="2"/>
      <c r="M93" s="2"/>
      <c r="N93" s="2"/>
      <c r="O93" s="2"/>
      <c r="P93" s="2"/>
      <c r="Q93" s="2"/>
      <c r="R93" s="2"/>
      <c r="S93" s="2"/>
      <c r="T93" s="2"/>
      <c r="U93" s="2"/>
      <c r="V93" s="2"/>
      <c r="W93" s="2"/>
      <c r="X93" s="2"/>
      <c r="Y93" s="2"/>
      <c r="Z93" s="2"/>
    </row>
    <row r="94" ht="15.75" customHeight="1">
      <c r="A94" s="2"/>
      <c r="B94" s="2"/>
      <c r="C94" s="749"/>
      <c r="D94" s="749"/>
      <c r="E94" s="2"/>
      <c r="F94" s="2"/>
      <c r="G94" s="2"/>
      <c r="H94" s="2"/>
      <c r="I94" s="2"/>
      <c r="J94" s="2"/>
      <c r="K94" s="2"/>
      <c r="L94" s="2"/>
      <c r="M94" s="2"/>
      <c r="N94" s="2"/>
      <c r="O94" s="2"/>
      <c r="P94" s="2"/>
      <c r="Q94" s="2"/>
      <c r="R94" s="2"/>
      <c r="S94" s="2"/>
      <c r="T94" s="2"/>
      <c r="U94" s="2"/>
      <c r="V94" s="2"/>
      <c r="W94" s="2"/>
      <c r="X94" s="2"/>
      <c r="Y94" s="2"/>
      <c r="Z94" s="2"/>
    </row>
    <row r="95" ht="15.75" customHeight="1">
      <c r="A95" s="2"/>
      <c r="B95" s="2"/>
      <c r="C95" s="749"/>
      <c r="D95" s="749"/>
      <c r="E95" s="2"/>
      <c r="F95" s="2"/>
      <c r="G95" s="2"/>
      <c r="H95" s="2"/>
      <c r="I95" s="2"/>
      <c r="J95" s="2"/>
      <c r="K95" s="2"/>
      <c r="L95" s="2"/>
      <c r="M95" s="2"/>
      <c r="N95" s="2"/>
      <c r="O95" s="2"/>
      <c r="P95" s="2"/>
      <c r="Q95" s="2"/>
      <c r="R95" s="2"/>
      <c r="S95" s="2"/>
      <c r="T95" s="2"/>
      <c r="U95" s="2"/>
      <c r="V95" s="2"/>
      <c r="W95" s="2"/>
      <c r="X95" s="2"/>
      <c r="Y95" s="2"/>
      <c r="Z95" s="2"/>
    </row>
    <row r="96" ht="15.75" customHeight="1">
      <c r="A96" s="2"/>
      <c r="B96" s="2"/>
      <c r="C96" s="749"/>
      <c r="D96" s="749"/>
      <c r="E96" s="2"/>
      <c r="F96" s="2"/>
      <c r="G96" s="2"/>
      <c r="H96" s="2"/>
      <c r="I96" s="2"/>
      <c r="J96" s="2"/>
      <c r="K96" s="2"/>
      <c r="L96" s="2"/>
      <c r="M96" s="2"/>
      <c r="N96" s="2"/>
      <c r="O96" s="2"/>
      <c r="P96" s="2"/>
      <c r="Q96" s="2"/>
      <c r="R96" s="2"/>
      <c r="S96" s="2"/>
      <c r="T96" s="2"/>
      <c r="U96" s="2"/>
      <c r="V96" s="2"/>
      <c r="W96" s="2"/>
      <c r="X96" s="2"/>
      <c r="Y96" s="2"/>
      <c r="Z96" s="2"/>
    </row>
    <row r="97" ht="15.75" customHeight="1">
      <c r="A97" s="2"/>
      <c r="B97" s="2"/>
      <c r="C97" s="749"/>
      <c r="D97" s="749"/>
      <c r="E97" s="2"/>
      <c r="F97" s="2"/>
      <c r="G97" s="2"/>
      <c r="H97" s="2"/>
      <c r="I97" s="2"/>
      <c r="J97" s="2"/>
      <c r="K97" s="2"/>
      <c r="L97" s="2"/>
      <c r="M97" s="2"/>
      <c r="N97" s="2"/>
      <c r="O97" s="2"/>
      <c r="P97" s="2"/>
      <c r="Q97" s="2"/>
      <c r="R97" s="2"/>
      <c r="S97" s="2"/>
      <c r="T97" s="2"/>
      <c r="U97" s="2"/>
      <c r="V97" s="2"/>
      <c r="W97" s="2"/>
      <c r="X97" s="2"/>
      <c r="Y97" s="2"/>
      <c r="Z97" s="2"/>
    </row>
    <row r="98" ht="15.75" customHeight="1">
      <c r="A98" s="2"/>
      <c r="B98" s="2"/>
      <c r="C98" s="749"/>
      <c r="D98" s="749"/>
      <c r="E98" s="2"/>
      <c r="F98" s="2"/>
      <c r="G98" s="2"/>
      <c r="H98" s="2"/>
      <c r="I98" s="2"/>
      <c r="J98" s="2"/>
      <c r="K98" s="2"/>
      <c r="L98" s="2"/>
      <c r="M98" s="2"/>
      <c r="N98" s="2"/>
      <c r="O98" s="2"/>
      <c r="P98" s="2"/>
      <c r="Q98" s="2"/>
      <c r="R98" s="2"/>
      <c r="S98" s="2"/>
      <c r="T98" s="2"/>
      <c r="U98" s="2"/>
      <c r="V98" s="2"/>
      <c r="W98" s="2"/>
      <c r="X98" s="2"/>
      <c r="Y98" s="2"/>
      <c r="Z98" s="2"/>
    </row>
    <row r="99" ht="15.75" customHeight="1">
      <c r="A99" s="2"/>
      <c r="B99" s="2"/>
      <c r="C99" s="749"/>
      <c r="D99" s="749"/>
      <c r="E99" s="2"/>
      <c r="F99" s="2"/>
      <c r="G99" s="2"/>
      <c r="H99" s="2"/>
      <c r="I99" s="2"/>
      <c r="J99" s="2"/>
      <c r="K99" s="2"/>
      <c r="L99" s="2"/>
      <c r="M99" s="2"/>
      <c r="N99" s="2"/>
      <c r="O99" s="2"/>
      <c r="P99" s="2"/>
      <c r="Q99" s="2"/>
      <c r="R99" s="2"/>
      <c r="S99" s="2"/>
      <c r="T99" s="2"/>
      <c r="U99" s="2"/>
      <c r="V99" s="2"/>
      <c r="W99" s="2"/>
      <c r="X99" s="2"/>
      <c r="Y99" s="2"/>
      <c r="Z99" s="2"/>
    </row>
    <row r="100" ht="15.75" customHeight="1">
      <c r="A100" s="2"/>
      <c r="B100" s="2"/>
      <c r="C100" s="749"/>
      <c r="D100" s="749"/>
      <c r="E100" s="2"/>
      <c r="F100" s="2"/>
      <c r="G100" s="2"/>
      <c r="H100" s="2"/>
      <c r="I100" s="2"/>
      <c r="J100" s="2"/>
      <c r="K100" s="2"/>
      <c r="L100" s="2"/>
      <c r="M100" s="2"/>
      <c r="N100" s="2"/>
      <c r="O100" s="2"/>
      <c r="P100" s="2"/>
      <c r="Q100" s="2"/>
      <c r="R100" s="2"/>
      <c r="S100" s="2"/>
      <c r="T100" s="2"/>
      <c r="U100" s="2"/>
      <c r="V100" s="2"/>
      <c r="W100" s="2"/>
      <c r="X100" s="2"/>
      <c r="Y100" s="2"/>
      <c r="Z100" s="2"/>
    </row>
    <row r="101" ht="15.75" customHeight="1">
      <c r="A101" s="2"/>
      <c r="B101" s="2"/>
      <c r="C101" s="749"/>
      <c r="D101" s="749"/>
      <c r="E101" s="2"/>
      <c r="F101" s="2"/>
      <c r="G101" s="2"/>
      <c r="H101" s="2"/>
      <c r="I101" s="2"/>
      <c r="J101" s="2"/>
      <c r="K101" s="2"/>
      <c r="L101" s="2"/>
      <c r="M101" s="2"/>
      <c r="N101" s="2"/>
      <c r="O101" s="2"/>
      <c r="P101" s="2"/>
      <c r="Q101" s="2"/>
      <c r="R101" s="2"/>
      <c r="S101" s="2"/>
      <c r="T101" s="2"/>
      <c r="U101" s="2"/>
      <c r="V101" s="2"/>
      <c r="W101" s="2"/>
      <c r="X101" s="2"/>
      <c r="Y101" s="2"/>
      <c r="Z101" s="2"/>
    </row>
    <row r="102" ht="15.75" customHeight="1">
      <c r="A102" s="2"/>
      <c r="B102" s="2"/>
      <c r="C102" s="749"/>
      <c r="D102" s="749"/>
      <c r="E102" s="2"/>
      <c r="F102" s="2"/>
      <c r="G102" s="2"/>
      <c r="H102" s="2"/>
      <c r="I102" s="2"/>
      <c r="J102" s="2"/>
      <c r="K102" s="2"/>
      <c r="L102" s="2"/>
      <c r="M102" s="2"/>
      <c r="N102" s="2"/>
      <c r="O102" s="2"/>
      <c r="P102" s="2"/>
      <c r="Q102" s="2"/>
      <c r="R102" s="2"/>
      <c r="S102" s="2"/>
      <c r="T102" s="2"/>
      <c r="U102" s="2"/>
      <c r="V102" s="2"/>
      <c r="W102" s="2"/>
      <c r="X102" s="2"/>
      <c r="Y102" s="2"/>
      <c r="Z102" s="2"/>
    </row>
    <row r="103" ht="15.75" customHeight="1">
      <c r="A103" s="2"/>
      <c r="B103" s="2"/>
      <c r="C103" s="749"/>
      <c r="D103" s="749"/>
      <c r="E103" s="2"/>
      <c r="F103" s="2"/>
      <c r="G103" s="2"/>
      <c r="H103" s="2"/>
      <c r="I103" s="2"/>
      <c r="J103" s="2"/>
      <c r="K103" s="2"/>
      <c r="L103" s="2"/>
      <c r="M103" s="2"/>
      <c r="N103" s="2"/>
      <c r="O103" s="2"/>
      <c r="P103" s="2"/>
      <c r="Q103" s="2"/>
      <c r="R103" s="2"/>
      <c r="S103" s="2"/>
      <c r="T103" s="2"/>
      <c r="U103" s="2"/>
      <c r="V103" s="2"/>
      <c r="W103" s="2"/>
      <c r="X103" s="2"/>
      <c r="Y103" s="2"/>
      <c r="Z103" s="2"/>
    </row>
    <row r="104" ht="15.75" customHeight="1">
      <c r="A104" s="2"/>
      <c r="B104" s="2"/>
      <c r="C104" s="749"/>
      <c r="D104" s="749"/>
      <c r="E104" s="2"/>
      <c r="F104" s="2"/>
      <c r="G104" s="2"/>
      <c r="H104" s="2"/>
      <c r="I104" s="2"/>
      <c r="J104" s="2"/>
      <c r="K104" s="2"/>
      <c r="L104" s="2"/>
      <c r="M104" s="2"/>
      <c r="N104" s="2"/>
      <c r="O104" s="2"/>
      <c r="P104" s="2"/>
      <c r="Q104" s="2"/>
      <c r="R104" s="2"/>
      <c r="S104" s="2"/>
      <c r="T104" s="2"/>
      <c r="U104" s="2"/>
      <c r="V104" s="2"/>
      <c r="W104" s="2"/>
      <c r="X104" s="2"/>
      <c r="Y104" s="2"/>
      <c r="Z104" s="2"/>
    </row>
    <row r="105" ht="15.75" customHeight="1">
      <c r="A105" s="2"/>
      <c r="B105" s="2"/>
      <c r="C105" s="749"/>
      <c r="D105" s="749"/>
      <c r="E105" s="2"/>
      <c r="F105" s="2"/>
      <c r="G105" s="2"/>
      <c r="H105" s="2"/>
      <c r="I105" s="2"/>
      <c r="J105" s="2"/>
      <c r="K105" s="2"/>
      <c r="L105" s="2"/>
      <c r="M105" s="2"/>
      <c r="N105" s="2"/>
      <c r="O105" s="2"/>
      <c r="P105" s="2"/>
      <c r="Q105" s="2"/>
      <c r="R105" s="2"/>
      <c r="S105" s="2"/>
      <c r="T105" s="2"/>
      <c r="U105" s="2"/>
      <c r="V105" s="2"/>
      <c r="W105" s="2"/>
      <c r="X105" s="2"/>
      <c r="Y105" s="2"/>
      <c r="Z105" s="2"/>
    </row>
    <row r="106" ht="15.75" customHeight="1">
      <c r="A106" s="2"/>
      <c r="B106" s="2"/>
      <c r="C106" s="749"/>
      <c r="D106" s="749"/>
      <c r="E106" s="2"/>
      <c r="F106" s="2"/>
      <c r="G106" s="2"/>
      <c r="H106" s="2"/>
      <c r="I106" s="2"/>
      <c r="J106" s="2"/>
      <c r="K106" s="2"/>
      <c r="L106" s="2"/>
      <c r="M106" s="2"/>
      <c r="N106" s="2"/>
      <c r="O106" s="2"/>
      <c r="P106" s="2"/>
      <c r="Q106" s="2"/>
      <c r="R106" s="2"/>
      <c r="S106" s="2"/>
      <c r="T106" s="2"/>
      <c r="U106" s="2"/>
      <c r="V106" s="2"/>
      <c r="W106" s="2"/>
      <c r="X106" s="2"/>
      <c r="Y106" s="2"/>
      <c r="Z106" s="2"/>
    </row>
    <row r="107" ht="15.75" customHeight="1">
      <c r="A107" s="2"/>
      <c r="B107" s="2"/>
      <c r="C107" s="749"/>
      <c r="D107" s="749"/>
      <c r="E107" s="2"/>
      <c r="F107" s="2"/>
      <c r="G107" s="2"/>
      <c r="H107" s="2"/>
      <c r="I107" s="2"/>
      <c r="J107" s="2"/>
      <c r="K107" s="2"/>
      <c r="L107" s="2"/>
      <c r="M107" s="2"/>
      <c r="N107" s="2"/>
      <c r="O107" s="2"/>
      <c r="P107" s="2"/>
      <c r="Q107" s="2"/>
      <c r="R107" s="2"/>
      <c r="S107" s="2"/>
      <c r="T107" s="2"/>
      <c r="U107" s="2"/>
      <c r="V107" s="2"/>
      <c r="W107" s="2"/>
      <c r="X107" s="2"/>
      <c r="Y107" s="2"/>
      <c r="Z107" s="2"/>
    </row>
    <row r="108" ht="15.75" customHeight="1">
      <c r="A108" s="2"/>
      <c r="B108" s="2"/>
      <c r="C108" s="749"/>
      <c r="D108" s="749"/>
      <c r="E108" s="2"/>
      <c r="F108" s="2"/>
      <c r="G108" s="2"/>
      <c r="H108" s="2"/>
      <c r="I108" s="2"/>
      <c r="J108" s="2"/>
      <c r="K108" s="2"/>
      <c r="L108" s="2"/>
      <c r="M108" s="2"/>
      <c r="N108" s="2"/>
      <c r="O108" s="2"/>
      <c r="P108" s="2"/>
      <c r="Q108" s="2"/>
      <c r="R108" s="2"/>
      <c r="S108" s="2"/>
      <c r="T108" s="2"/>
      <c r="U108" s="2"/>
      <c r="V108" s="2"/>
      <c r="W108" s="2"/>
      <c r="X108" s="2"/>
      <c r="Y108" s="2"/>
      <c r="Z108" s="2"/>
    </row>
    <row r="109" ht="15.75" customHeight="1">
      <c r="A109" s="2"/>
      <c r="B109" s="2"/>
      <c r="C109" s="749"/>
      <c r="D109" s="749"/>
      <c r="E109" s="2"/>
      <c r="F109" s="2"/>
      <c r="G109" s="2"/>
      <c r="H109" s="2"/>
      <c r="I109" s="2"/>
      <c r="J109" s="2"/>
      <c r="K109" s="2"/>
      <c r="L109" s="2"/>
      <c r="M109" s="2"/>
      <c r="N109" s="2"/>
      <c r="O109" s="2"/>
      <c r="P109" s="2"/>
      <c r="Q109" s="2"/>
      <c r="R109" s="2"/>
      <c r="S109" s="2"/>
      <c r="T109" s="2"/>
      <c r="U109" s="2"/>
      <c r="V109" s="2"/>
      <c r="W109" s="2"/>
      <c r="X109" s="2"/>
      <c r="Y109" s="2"/>
      <c r="Z109" s="2"/>
    </row>
    <row r="110" ht="15.75" customHeight="1">
      <c r="A110" s="2"/>
      <c r="B110" s="2"/>
      <c r="C110" s="749"/>
      <c r="D110" s="749"/>
      <c r="E110" s="2"/>
      <c r="F110" s="2"/>
      <c r="G110" s="2"/>
      <c r="H110" s="2"/>
      <c r="I110" s="2"/>
      <c r="J110" s="2"/>
      <c r="K110" s="2"/>
      <c r="L110" s="2"/>
      <c r="M110" s="2"/>
      <c r="N110" s="2"/>
      <c r="O110" s="2"/>
      <c r="P110" s="2"/>
      <c r="Q110" s="2"/>
      <c r="R110" s="2"/>
      <c r="S110" s="2"/>
      <c r="T110" s="2"/>
      <c r="U110" s="2"/>
      <c r="V110" s="2"/>
      <c r="W110" s="2"/>
      <c r="X110" s="2"/>
      <c r="Y110" s="2"/>
      <c r="Z110" s="2"/>
    </row>
    <row r="111" ht="15.75" customHeight="1">
      <c r="A111" s="2"/>
      <c r="B111" s="2"/>
      <c r="C111" s="749"/>
      <c r="D111" s="749"/>
      <c r="E111" s="2"/>
      <c r="F111" s="2"/>
      <c r="G111" s="2"/>
      <c r="H111" s="2"/>
      <c r="I111" s="2"/>
      <c r="J111" s="2"/>
      <c r="K111" s="2"/>
      <c r="L111" s="2"/>
      <c r="M111" s="2"/>
      <c r="N111" s="2"/>
      <c r="O111" s="2"/>
      <c r="P111" s="2"/>
      <c r="Q111" s="2"/>
      <c r="R111" s="2"/>
      <c r="S111" s="2"/>
      <c r="T111" s="2"/>
      <c r="U111" s="2"/>
      <c r="V111" s="2"/>
      <c r="W111" s="2"/>
      <c r="X111" s="2"/>
      <c r="Y111" s="2"/>
      <c r="Z111" s="2"/>
    </row>
    <row r="112" ht="15.75" customHeight="1">
      <c r="A112" s="2"/>
      <c r="B112" s="2"/>
      <c r="C112" s="749"/>
      <c r="D112" s="749"/>
      <c r="E112" s="2"/>
      <c r="F112" s="2"/>
      <c r="G112" s="2"/>
      <c r="H112" s="2"/>
      <c r="I112" s="2"/>
      <c r="J112" s="2"/>
      <c r="K112" s="2"/>
      <c r="L112" s="2"/>
      <c r="M112" s="2"/>
      <c r="N112" s="2"/>
      <c r="O112" s="2"/>
      <c r="P112" s="2"/>
      <c r="Q112" s="2"/>
      <c r="R112" s="2"/>
      <c r="S112" s="2"/>
      <c r="T112" s="2"/>
      <c r="U112" s="2"/>
      <c r="V112" s="2"/>
      <c r="W112" s="2"/>
      <c r="X112" s="2"/>
      <c r="Y112" s="2"/>
      <c r="Z112" s="2"/>
    </row>
    <row r="113" ht="15.75" customHeight="1">
      <c r="A113" s="2"/>
      <c r="B113" s="2"/>
      <c r="C113" s="749"/>
      <c r="D113" s="749"/>
      <c r="E113" s="2"/>
      <c r="F113" s="2"/>
      <c r="G113" s="2"/>
      <c r="H113" s="2"/>
      <c r="I113" s="2"/>
      <c r="J113" s="2"/>
      <c r="K113" s="2"/>
      <c r="L113" s="2"/>
      <c r="M113" s="2"/>
      <c r="N113" s="2"/>
      <c r="O113" s="2"/>
      <c r="P113" s="2"/>
      <c r="Q113" s="2"/>
      <c r="R113" s="2"/>
      <c r="S113" s="2"/>
      <c r="T113" s="2"/>
      <c r="U113" s="2"/>
      <c r="V113" s="2"/>
      <c r="W113" s="2"/>
      <c r="X113" s="2"/>
      <c r="Y113" s="2"/>
      <c r="Z113" s="2"/>
    </row>
    <row r="114" ht="15.75" customHeight="1">
      <c r="A114" s="2"/>
      <c r="B114" s="2"/>
      <c r="C114" s="749"/>
      <c r="D114" s="749"/>
      <c r="E114" s="2"/>
      <c r="F114" s="2"/>
      <c r="G114" s="2"/>
      <c r="H114" s="2"/>
      <c r="I114" s="2"/>
      <c r="J114" s="2"/>
      <c r="K114" s="2"/>
      <c r="L114" s="2"/>
      <c r="M114" s="2"/>
      <c r="N114" s="2"/>
      <c r="O114" s="2"/>
      <c r="P114" s="2"/>
      <c r="Q114" s="2"/>
      <c r="R114" s="2"/>
      <c r="S114" s="2"/>
      <c r="T114" s="2"/>
      <c r="U114" s="2"/>
      <c r="V114" s="2"/>
      <c r="W114" s="2"/>
      <c r="X114" s="2"/>
      <c r="Y114" s="2"/>
      <c r="Z114" s="2"/>
    </row>
    <row r="115" ht="15.75" customHeight="1">
      <c r="A115" s="2"/>
      <c r="B115" s="2"/>
      <c r="C115" s="749"/>
      <c r="D115" s="749"/>
      <c r="E115" s="2"/>
      <c r="F115" s="2"/>
      <c r="G115" s="2"/>
      <c r="H115" s="2"/>
      <c r="I115" s="2"/>
      <c r="J115" s="2"/>
      <c r="K115" s="2"/>
      <c r="L115" s="2"/>
      <c r="M115" s="2"/>
      <c r="N115" s="2"/>
      <c r="O115" s="2"/>
      <c r="P115" s="2"/>
      <c r="Q115" s="2"/>
      <c r="R115" s="2"/>
      <c r="S115" s="2"/>
      <c r="T115" s="2"/>
      <c r="U115" s="2"/>
      <c r="V115" s="2"/>
      <c r="W115" s="2"/>
      <c r="X115" s="2"/>
      <c r="Y115" s="2"/>
      <c r="Z115" s="2"/>
    </row>
    <row r="116" ht="15.75" customHeight="1">
      <c r="A116" s="2"/>
      <c r="B116" s="2"/>
      <c r="C116" s="749"/>
      <c r="D116" s="749"/>
      <c r="E116" s="2"/>
      <c r="F116" s="2"/>
      <c r="G116" s="2"/>
      <c r="H116" s="2"/>
      <c r="I116" s="2"/>
      <c r="J116" s="2"/>
      <c r="K116" s="2"/>
      <c r="L116" s="2"/>
      <c r="M116" s="2"/>
      <c r="N116" s="2"/>
      <c r="O116" s="2"/>
      <c r="P116" s="2"/>
      <c r="Q116" s="2"/>
      <c r="R116" s="2"/>
      <c r="S116" s="2"/>
      <c r="T116" s="2"/>
      <c r="U116" s="2"/>
      <c r="V116" s="2"/>
      <c r="W116" s="2"/>
      <c r="X116" s="2"/>
      <c r="Y116" s="2"/>
      <c r="Z116" s="2"/>
    </row>
    <row r="117" ht="15.75" customHeight="1">
      <c r="A117" s="2"/>
      <c r="B117" s="2"/>
      <c r="C117" s="749"/>
      <c r="D117" s="749"/>
      <c r="E117" s="2"/>
      <c r="F117" s="2"/>
      <c r="G117" s="2"/>
      <c r="H117" s="2"/>
      <c r="I117" s="2"/>
      <c r="J117" s="2"/>
      <c r="K117" s="2"/>
      <c r="L117" s="2"/>
      <c r="M117" s="2"/>
      <c r="N117" s="2"/>
      <c r="O117" s="2"/>
      <c r="P117" s="2"/>
      <c r="Q117" s="2"/>
      <c r="R117" s="2"/>
      <c r="S117" s="2"/>
      <c r="T117" s="2"/>
      <c r="U117" s="2"/>
      <c r="V117" s="2"/>
      <c r="W117" s="2"/>
      <c r="X117" s="2"/>
      <c r="Y117" s="2"/>
      <c r="Z117" s="2"/>
    </row>
    <row r="118" ht="15.75" customHeight="1">
      <c r="A118" s="2"/>
      <c r="B118" s="2"/>
      <c r="C118" s="749"/>
      <c r="D118" s="749"/>
      <c r="E118" s="2"/>
      <c r="F118" s="2"/>
      <c r="G118" s="2"/>
      <c r="H118" s="2"/>
      <c r="I118" s="2"/>
      <c r="J118" s="2"/>
      <c r="K118" s="2"/>
      <c r="L118" s="2"/>
      <c r="M118" s="2"/>
      <c r="N118" s="2"/>
      <c r="O118" s="2"/>
      <c r="P118" s="2"/>
      <c r="Q118" s="2"/>
      <c r="R118" s="2"/>
      <c r="S118" s="2"/>
      <c r="T118" s="2"/>
      <c r="U118" s="2"/>
      <c r="V118" s="2"/>
      <c r="W118" s="2"/>
      <c r="X118" s="2"/>
      <c r="Y118" s="2"/>
      <c r="Z118" s="2"/>
    </row>
    <row r="119" ht="15.75" customHeight="1">
      <c r="A119" s="2"/>
      <c r="B119" s="2"/>
      <c r="C119" s="749"/>
      <c r="D119" s="749"/>
      <c r="E119" s="2"/>
      <c r="F119" s="2"/>
      <c r="G119" s="2"/>
      <c r="H119" s="2"/>
      <c r="I119" s="2"/>
      <c r="J119" s="2"/>
      <c r="K119" s="2"/>
      <c r="L119" s="2"/>
      <c r="M119" s="2"/>
      <c r="N119" s="2"/>
      <c r="O119" s="2"/>
      <c r="P119" s="2"/>
      <c r="Q119" s="2"/>
      <c r="R119" s="2"/>
      <c r="S119" s="2"/>
      <c r="T119" s="2"/>
      <c r="U119" s="2"/>
      <c r="V119" s="2"/>
      <c r="W119" s="2"/>
      <c r="X119" s="2"/>
      <c r="Y119" s="2"/>
      <c r="Z119" s="2"/>
    </row>
    <row r="120" ht="15.75" customHeight="1">
      <c r="A120" s="2"/>
      <c r="B120" s="2"/>
      <c r="C120" s="749"/>
      <c r="D120" s="749"/>
      <c r="E120" s="2"/>
      <c r="F120" s="2"/>
      <c r="G120" s="2"/>
      <c r="H120" s="2"/>
      <c r="I120" s="2"/>
      <c r="J120" s="2"/>
      <c r="K120" s="2"/>
      <c r="L120" s="2"/>
      <c r="M120" s="2"/>
      <c r="N120" s="2"/>
      <c r="O120" s="2"/>
      <c r="P120" s="2"/>
      <c r="Q120" s="2"/>
      <c r="R120" s="2"/>
      <c r="S120" s="2"/>
      <c r="T120" s="2"/>
      <c r="U120" s="2"/>
      <c r="V120" s="2"/>
      <c r="W120" s="2"/>
      <c r="X120" s="2"/>
      <c r="Y120" s="2"/>
      <c r="Z120" s="2"/>
    </row>
    <row r="121" ht="15.75" customHeight="1">
      <c r="A121" s="2"/>
      <c r="B121" s="2"/>
      <c r="C121" s="749"/>
      <c r="D121" s="749"/>
      <c r="E121" s="2"/>
      <c r="F121" s="2"/>
      <c r="G121" s="2"/>
      <c r="H121" s="2"/>
      <c r="I121" s="2"/>
      <c r="J121" s="2"/>
      <c r="K121" s="2"/>
      <c r="L121" s="2"/>
      <c r="M121" s="2"/>
      <c r="N121" s="2"/>
      <c r="O121" s="2"/>
      <c r="P121" s="2"/>
      <c r="Q121" s="2"/>
      <c r="R121" s="2"/>
      <c r="S121" s="2"/>
      <c r="T121" s="2"/>
      <c r="U121" s="2"/>
      <c r="V121" s="2"/>
      <c r="W121" s="2"/>
      <c r="X121" s="2"/>
      <c r="Y121" s="2"/>
      <c r="Z121" s="2"/>
    </row>
    <row r="122" ht="15.75" customHeight="1">
      <c r="A122" s="2"/>
      <c r="B122" s="2"/>
      <c r="C122" s="749"/>
      <c r="D122" s="749"/>
      <c r="E122" s="2"/>
      <c r="F122" s="2"/>
      <c r="G122" s="2"/>
      <c r="H122" s="2"/>
      <c r="I122" s="2"/>
      <c r="J122" s="2"/>
      <c r="K122" s="2"/>
      <c r="L122" s="2"/>
      <c r="M122" s="2"/>
      <c r="N122" s="2"/>
      <c r="O122" s="2"/>
      <c r="P122" s="2"/>
      <c r="Q122" s="2"/>
      <c r="R122" s="2"/>
      <c r="S122" s="2"/>
      <c r="T122" s="2"/>
      <c r="U122" s="2"/>
      <c r="V122" s="2"/>
      <c r="W122" s="2"/>
      <c r="X122" s="2"/>
      <c r="Y122" s="2"/>
      <c r="Z122" s="2"/>
    </row>
    <row r="123" ht="15.75" customHeight="1">
      <c r="A123" s="2"/>
      <c r="B123" s="2"/>
      <c r="C123" s="749"/>
      <c r="D123" s="749"/>
      <c r="E123" s="2"/>
      <c r="F123" s="2"/>
      <c r="G123" s="2"/>
      <c r="H123" s="2"/>
      <c r="I123" s="2"/>
      <c r="J123" s="2"/>
      <c r="K123" s="2"/>
      <c r="L123" s="2"/>
      <c r="M123" s="2"/>
      <c r="N123" s="2"/>
      <c r="O123" s="2"/>
      <c r="P123" s="2"/>
      <c r="Q123" s="2"/>
      <c r="R123" s="2"/>
      <c r="S123" s="2"/>
      <c r="T123" s="2"/>
      <c r="U123" s="2"/>
      <c r="V123" s="2"/>
      <c r="W123" s="2"/>
      <c r="X123" s="2"/>
      <c r="Y123" s="2"/>
      <c r="Z123" s="2"/>
    </row>
    <row r="124" ht="15.75" customHeight="1">
      <c r="A124" s="2"/>
      <c r="B124" s="2"/>
      <c r="C124" s="749"/>
      <c r="D124" s="749"/>
      <c r="E124" s="2"/>
      <c r="F124" s="2"/>
      <c r="G124" s="2"/>
      <c r="H124" s="2"/>
      <c r="I124" s="2"/>
      <c r="J124" s="2"/>
      <c r="K124" s="2"/>
      <c r="L124" s="2"/>
      <c r="M124" s="2"/>
      <c r="N124" s="2"/>
      <c r="O124" s="2"/>
      <c r="P124" s="2"/>
      <c r="Q124" s="2"/>
      <c r="R124" s="2"/>
      <c r="S124" s="2"/>
      <c r="T124" s="2"/>
      <c r="U124" s="2"/>
      <c r="V124" s="2"/>
      <c r="W124" s="2"/>
      <c r="X124" s="2"/>
      <c r="Y124" s="2"/>
      <c r="Z124" s="2"/>
    </row>
    <row r="125" ht="15.75" customHeight="1">
      <c r="A125" s="2"/>
      <c r="B125" s="2"/>
      <c r="C125" s="749"/>
      <c r="D125" s="749"/>
      <c r="E125" s="2"/>
      <c r="F125" s="2"/>
      <c r="G125" s="2"/>
      <c r="H125" s="2"/>
      <c r="I125" s="2"/>
      <c r="J125" s="2"/>
      <c r="K125" s="2"/>
      <c r="L125" s="2"/>
      <c r="M125" s="2"/>
      <c r="N125" s="2"/>
      <c r="O125" s="2"/>
      <c r="P125" s="2"/>
      <c r="Q125" s="2"/>
      <c r="R125" s="2"/>
      <c r="S125" s="2"/>
      <c r="T125" s="2"/>
      <c r="U125" s="2"/>
      <c r="V125" s="2"/>
      <c r="W125" s="2"/>
      <c r="X125" s="2"/>
      <c r="Y125" s="2"/>
      <c r="Z125" s="2"/>
    </row>
    <row r="126" ht="15.75" customHeight="1">
      <c r="A126" s="2"/>
      <c r="B126" s="2"/>
      <c r="C126" s="749"/>
      <c r="D126" s="749"/>
      <c r="E126" s="2"/>
      <c r="F126" s="2"/>
      <c r="G126" s="2"/>
      <c r="H126" s="2"/>
      <c r="I126" s="2"/>
      <c r="J126" s="2"/>
      <c r="K126" s="2"/>
      <c r="L126" s="2"/>
      <c r="M126" s="2"/>
      <c r="N126" s="2"/>
      <c r="O126" s="2"/>
      <c r="P126" s="2"/>
      <c r="Q126" s="2"/>
      <c r="R126" s="2"/>
      <c r="S126" s="2"/>
      <c r="T126" s="2"/>
      <c r="U126" s="2"/>
      <c r="V126" s="2"/>
      <c r="W126" s="2"/>
      <c r="X126" s="2"/>
      <c r="Y126" s="2"/>
      <c r="Z126" s="2"/>
    </row>
    <row r="127" ht="15.75" customHeight="1">
      <c r="A127" s="2"/>
      <c r="B127" s="2"/>
      <c r="C127" s="749"/>
      <c r="D127" s="749"/>
      <c r="E127" s="2"/>
      <c r="F127" s="2"/>
      <c r="G127" s="2"/>
      <c r="H127" s="2"/>
      <c r="I127" s="2"/>
      <c r="J127" s="2"/>
      <c r="K127" s="2"/>
      <c r="L127" s="2"/>
      <c r="M127" s="2"/>
      <c r="N127" s="2"/>
      <c r="O127" s="2"/>
      <c r="P127" s="2"/>
      <c r="Q127" s="2"/>
      <c r="R127" s="2"/>
      <c r="S127" s="2"/>
      <c r="T127" s="2"/>
      <c r="U127" s="2"/>
      <c r="V127" s="2"/>
      <c r="W127" s="2"/>
      <c r="X127" s="2"/>
      <c r="Y127" s="2"/>
      <c r="Z127" s="2"/>
    </row>
    <row r="128" ht="15.75" customHeight="1">
      <c r="A128" s="2"/>
      <c r="B128" s="2"/>
      <c r="C128" s="749"/>
      <c r="D128" s="749"/>
      <c r="E128" s="2"/>
      <c r="F128" s="2"/>
      <c r="G128" s="2"/>
      <c r="H128" s="2"/>
      <c r="I128" s="2"/>
      <c r="J128" s="2"/>
      <c r="K128" s="2"/>
      <c r="L128" s="2"/>
      <c r="M128" s="2"/>
      <c r="N128" s="2"/>
      <c r="O128" s="2"/>
      <c r="P128" s="2"/>
      <c r="Q128" s="2"/>
      <c r="R128" s="2"/>
      <c r="S128" s="2"/>
      <c r="T128" s="2"/>
      <c r="U128" s="2"/>
      <c r="V128" s="2"/>
      <c r="W128" s="2"/>
      <c r="X128" s="2"/>
      <c r="Y128" s="2"/>
      <c r="Z128" s="2"/>
    </row>
    <row r="129" ht="15.75" customHeight="1">
      <c r="A129" s="2"/>
      <c r="B129" s="2"/>
      <c r="C129" s="749"/>
      <c r="D129" s="749"/>
      <c r="E129" s="2"/>
      <c r="F129" s="2"/>
      <c r="G129" s="2"/>
      <c r="H129" s="2"/>
      <c r="I129" s="2"/>
      <c r="J129" s="2"/>
      <c r="K129" s="2"/>
      <c r="L129" s="2"/>
      <c r="M129" s="2"/>
      <c r="N129" s="2"/>
      <c r="O129" s="2"/>
      <c r="P129" s="2"/>
      <c r="Q129" s="2"/>
      <c r="R129" s="2"/>
      <c r="S129" s="2"/>
      <c r="T129" s="2"/>
      <c r="U129" s="2"/>
      <c r="V129" s="2"/>
      <c r="W129" s="2"/>
      <c r="X129" s="2"/>
      <c r="Y129" s="2"/>
      <c r="Z129" s="2"/>
    </row>
    <row r="130" ht="15.75" customHeight="1">
      <c r="A130" s="2"/>
      <c r="B130" s="2"/>
      <c r="C130" s="749"/>
      <c r="D130" s="749"/>
      <c r="E130" s="2"/>
      <c r="F130" s="2"/>
      <c r="G130" s="2"/>
      <c r="H130" s="2"/>
      <c r="I130" s="2"/>
      <c r="J130" s="2"/>
      <c r="K130" s="2"/>
      <c r="L130" s="2"/>
      <c r="M130" s="2"/>
      <c r="N130" s="2"/>
      <c r="O130" s="2"/>
      <c r="P130" s="2"/>
      <c r="Q130" s="2"/>
      <c r="R130" s="2"/>
      <c r="S130" s="2"/>
      <c r="T130" s="2"/>
      <c r="U130" s="2"/>
      <c r="V130" s="2"/>
      <c r="W130" s="2"/>
      <c r="X130" s="2"/>
      <c r="Y130" s="2"/>
      <c r="Z130" s="2"/>
    </row>
    <row r="131" ht="15.75" customHeight="1">
      <c r="A131" s="2"/>
      <c r="B131" s="2"/>
      <c r="C131" s="749"/>
      <c r="D131" s="749"/>
      <c r="E131" s="2"/>
      <c r="F131" s="2"/>
      <c r="G131" s="2"/>
      <c r="H131" s="2"/>
      <c r="I131" s="2"/>
      <c r="J131" s="2"/>
      <c r="K131" s="2"/>
      <c r="L131" s="2"/>
      <c r="M131" s="2"/>
      <c r="N131" s="2"/>
      <c r="O131" s="2"/>
      <c r="P131" s="2"/>
      <c r="Q131" s="2"/>
      <c r="R131" s="2"/>
      <c r="S131" s="2"/>
      <c r="T131" s="2"/>
      <c r="U131" s="2"/>
      <c r="V131" s="2"/>
      <c r="W131" s="2"/>
      <c r="X131" s="2"/>
      <c r="Y131" s="2"/>
      <c r="Z131" s="2"/>
    </row>
    <row r="132" ht="15.75" customHeight="1">
      <c r="A132" s="2"/>
      <c r="B132" s="2"/>
      <c r="C132" s="749"/>
      <c r="D132" s="749"/>
      <c r="E132" s="2"/>
      <c r="F132" s="2"/>
      <c r="G132" s="2"/>
      <c r="H132" s="2"/>
      <c r="I132" s="2"/>
      <c r="J132" s="2"/>
      <c r="K132" s="2"/>
      <c r="L132" s="2"/>
      <c r="M132" s="2"/>
      <c r="N132" s="2"/>
      <c r="O132" s="2"/>
      <c r="P132" s="2"/>
      <c r="Q132" s="2"/>
      <c r="R132" s="2"/>
      <c r="S132" s="2"/>
      <c r="T132" s="2"/>
      <c r="U132" s="2"/>
      <c r="V132" s="2"/>
      <c r="W132" s="2"/>
      <c r="X132" s="2"/>
      <c r="Y132" s="2"/>
      <c r="Z132" s="2"/>
    </row>
    <row r="133" ht="15.75" customHeight="1">
      <c r="A133" s="2"/>
      <c r="B133" s="2"/>
      <c r="C133" s="749"/>
      <c r="D133" s="749"/>
      <c r="E133" s="2"/>
      <c r="F133" s="2"/>
      <c r="G133" s="2"/>
      <c r="H133" s="2"/>
      <c r="I133" s="2"/>
      <c r="J133" s="2"/>
      <c r="K133" s="2"/>
      <c r="L133" s="2"/>
      <c r="M133" s="2"/>
      <c r="N133" s="2"/>
      <c r="O133" s="2"/>
      <c r="P133" s="2"/>
      <c r="Q133" s="2"/>
      <c r="R133" s="2"/>
      <c r="S133" s="2"/>
      <c r="T133" s="2"/>
      <c r="U133" s="2"/>
      <c r="V133" s="2"/>
      <c r="W133" s="2"/>
      <c r="X133" s="2"/>
      <c r="Y133" s="2"/>
      <c r="Z133" s="2"/>
    </row>
    <row r="134" ht="15.75" customHeight="1">
      <c r="A134" s="2"/>
      <c r="B134" s="2"/>
      <c r="C134" s="749"/>
      <c r="D134" s="749"/>
      <c r="E134" s="2"/>
      <c r="F134" s="2"/>
      <c r="G134" s="2"/>
      <c r="H134" s="2"/>
      <c r="I134" s="2"/>
      <c r="J134" s="2"/>
      <c r="K134" s="2"/>
      <c r="L134" s="2"/>
      <c r="M134" s="2"/>
      <c r="N134" s="2"/>
      <c r="O134" s="2"/>
      <c r="P134" s="2"/>
      <c r="Q134" s="2"/>
      <c r="R134" s="2"/>
      <c r="S134" s="2"/>
      <c r="T134" s="2"/>
      <c r="U134" s="2"/>
      <c r="V134" s="2"/>
      <c r="W134" s="2"/>
      <c r="X134" s="2"/>
      <c r="Y134" s="2"/>
      <c r="Z134" s="2"/>
    </row>
    <row r="135" ht="15.75" customHeight="1">
      <c r="A135" s="2"/>
      <c r="B135" s="2"/>
      <c r="C135" s="749"/>
      <c r="D135" s="749"/>
      <c r="E135" s="2"/>
      <c r="F135" s="2"/>
      <c r="G135" s="2"/>
      <c r="H135" s="2"/>
      <c r="I135" s="2"/>
      <c r="J135" s="2"/>
      <c r="K135" s="2"/>
      <c r="L135" s="2"/>
      <c r="M135" s="2"/>
      <c r="N135" s="2"/>
      <c r="O135" s="2"/>
      <c r="P135" s="2"/>
      <c r="Q135" s="2"/>
      <c r="R135" s="2"/>
      <c r="S135" s="2"/>
      <c r="T135" s="2"/>
      <c r="U135" s="2"/>
      <c r="V135" s="2"/>
      <c r="W135" s="2"/>
      <c r="X135" s="2"/>
      <c r="Y135" s="2"/>
      <c r="Z135" s="2"/>
    </row>
    <row r="136" ht="15.75" customHeight="1">
      <c r="A136" s="2"/>
      <c r="B136" s="2"/>
      <c r="C136" s="749"/>
      <c r="D136" s="749"/>
      <c r="E136" s="2"/>
      <c r="F136" s="2"/>
      <c r="G136" s="2"/>
      <c r="H136" s="2"/>
      <c r="I136" s="2"/>
      <c r="J136" s="2"/>
      <c r="K136" s="2"/>
      <c r="L136" s="2"/>
      <c r="M136" s="2"/>
      <c r="N136" s="2"/>
      <c r="O136" s="2"/>
      <c r="P136" s="2"/>
      <c r="Q136" s="2"/>
      <c r="R136" s="2"/>
      <c r="S136" s="2"/>
      <c r="T136" s="2"/>
      <c r="U136" s="2"/>
      <c r="V136" s="2"/>
      <c r="W136" s="2"/>
      <c r="X136" s="2"/>
      <c r="Y136" s="2"/>
      <c r="Z136" s="2"/>
    </row>
    <row r="137" ht="15.75" customHeight="1">
      <c r="A137" s="2"/>
      <c r="B137" s="2"/>
      <c r="C137" s="749"/>
      <c r="D137" s="749"/>
      <c r="E137" s="2"/>
      <c r="F137" s="2"/>
      <c r="G137" s="2"/>
      <c r="H137" s="2"/>
      <c r="I137" s="2"/>
      <c r="J137" s="2"/>
      <c r="K137" s="2"/>
      <c r="L137" s="2"/>
      <c r="M137" s="2"/>
      <c r="N137" s="2"/>
      <c r="O137" s="2"/>
      <c r="P137" s="2"/>
      <c r="Q137" s="2"/>
      <c r="R137" s="2"/>
      <c r="S137" s="2"/>
      <c r="T137" s="2"/>
      <c r="U137" s="2"/>
      <c r="V137" s="2"/>
      <c r="W137" s="2"/>
      <c r="X137" s="2"/>
      <c r="Y137" s="2"/>
      <c r="Z137" s="2"/>
    </row>
    <row r="138" ht="15.75" customHeight="1">
      <c r="A138" s="2"/>
      <c r="B138" s="2"/>
      <c r="C138" s="749"/>
      <c r="D138" s="749"/>
      <c r="E138" s="2"/>
      <c r="F138" s="2"/>
      <c r="G138" s="2"/>
      <c r="H138" s="2"/>
      <c r="I138" s="2"/>
      <c r="J138" s="2"/>
      <c r="K138" s="2"/>
      <c r="L138" s="2"/>
      <c r="M138" s="2"/>
      <c r="N138" s="2"/>
      <c r="O138" s="2"/>
      <c r="P138" s="2"/>
      <c r="Q138" s="2"/>
      <c r="R138" s="2"/>
      <c r="S138" s="2"/>
      <c r="T138" s="2"/>
      <c r="U138" s="2"/>
      <c r="V138" s="2"/>
      <c r="W138" s="2"/>
      <c r="X138" s="2"/>
      <c r="Y138" s="2"/>
      <c r="Z138" s="2"/>
    </row>
    <row r="139" ht="15.75" customHeight="1">
      <c r="A139" s="2"/>
      <c r="B139" s="2"/>
      <c r="C139" s="749"/>
      <c r="D139" s="749"/>
      <c r="E139" s="2"/>
      <c r="F139" s="2"/>
      <c r="G139" s="2"/>
      <c r="H139" s="2"/>
      <c r="I139" s="2"/>
      <c r="J139" s="2"/>
      <c r="K139" s="2"/>
      <c r="L139" s="2"/>
      <c r="M139" s="2"/>
      <c r="N139" s="2"/>
      <c r="O139" s="2"/>
      <c r="P139" s="2"/>
      <c r="Q139" s="2"/>
      <c r="R139" s="2"/>
      <c r="S139" s="2"/>
      <c r="T139" s="2"/>
      <c r="U139" s="2"/>
      <c r="V139" s="2"/>
      <c r="W139" s="2"/>
      <c r="X139" s="2"/>
      <c r="Y139" s="2"/>
      <c r="Z139" s="2"/>
    </row>
    <row r="140" ht="15.75" customHeight="1">
      <c r="A140" s="2"/>
      <c r="B140" s="2"/>
      <c r="C140" s="749"/>
      <c r="D140" s="749"/>
      <c r="E140" s="2"/>
      <c r="F140" s="2"/>
      <c r="G140" s="2"/>
      <c r="H140" s="2"/>
      <c r="I140" s="2"/>
      <c r="J140" s="2"/>
      <c r="K140" s="2"/>
      <c r="L140" s="2"/>
      <c r="M140" s="2"/>
      <c r="N140" s="2"/>
      <c r="O140" s="2"/>
      <c r="P140" s="2"/>
      <c r="Q140" s="2"/>
      <c r="R140" s="2"/>
      <c r="S140" s="2"/>
      <c r="T140" s="2"/>
      <c r="U140" s="2"/>
      <c r="V140" s="2"/>
      <c r="W140" s="2"/>
      <c r="X140" s="2"/>
      <c r="Y140" s="2"/>
      <c r="Z140" s="2"/>
    </row>
    <row r="141" ht="15.75" customHeight="1">
      <c r="A141" s="2"/>
      <c r="B141" s="2"/>
      <c r="C141" s="749"/>
      <c r="D141" s="749"/>
      <c r="E141" s="2"/>
      <c r="F141" s="2"/>
      <c r="G141" s="2"/>
      <c r="H141" s="2"/>
      <c r="I141" s="2"/>
      <c r="J141" s="2"/>
      <c r="K141" s="2"/>
      <c r="L141" s="2"/>
      <c r="M141" s="2"/>
      <c r="N141" s="2"/>
      <c r="O141" s="2"/>
      <c r="P141" s="2"/>
      <c r="Q141" s="2"/>
      <c r="R141" s="2"/>
      <c r="S141" s="2"/>
      <c r="T141" s="2"/>
      <c r="U141" s="2"/>
      <c r="V141" s="2"/>
      <c r="W141" s="2"/>
      <c r="X141" s="2"/>
      <c r="Y141" s="2"/>
      <c r="Z141" s="2"/>
    </row>
    <row r="142" ht="15.75" customHeight="1">
      <c r="A142" s="2"/>
      <c r="B142" s="2"/>
      <c r="C142" s="749"/>
      <c r="D142" s="749"/>
      <c r="E142" s="2"/>
      <c r="F142" s="2"/>
      <c r="G142" s="2"/>
      <c r="H142" s="2"/>
      <c r="I142" s="2"/>
      <c r="J142" s="2"/>
      <c r="K142" s="2"/>
      <c r="L142" s="2"/>
      <c r="M142" s="2"/>
      <c r="N142" s="2"/>
      <c r="O142" s="2"/>
      <c r="P142" s="2"/>
      <c r="Q142" s="2"/>
      <c r="R142" s="2"/>
      <c r="S142" s="2"/>
      <c r="T142" s="2"/>
      <c r="U142" s="2"/>
      <c r="V142" s="2"/>
      <c r="W142" s="2"/>
      <c r="X142" s="2"/>
      <c r="Y142" s="2"/>
      <c r="Z142" s="2"/>
    </row>
    <row r="143" ht="15.75" customHeight="1">
      <c r="A143" s="2"/>
      <c r="B143" s="2"/>
      <c r="C143" s="749"/>
      <c r="D143" s="749"/>
      <c r="E143" s="2"/>
      <c r="F143" s="2"/>
      <c r="G143" s="2"/>
      <c r="H143" s="2"/>
      <c r="I143" s="2"/>
      <c r="J143" s="2"/>
      <c r="K143" s="2"/>
      <c r="L143" s="2"/>
      <c r="M143" s="2"/>
      <c r="N143" s="2"/>
      <c r="O143" s="2"/>
      <c r="P143" s="2"/>
      <c r="Q143" s="2"/>
      <c r="R143" s="2"/>
      <c r="S143" s="2"/>
      <c r="T143" s="2"/>
      <c r="U143" s="2"/>
      <c r="V143" s="2"/>
      <c r="W143" s="2"/>
      <c r="X143" s="2"/>
      <c r="Y143" s="2"/>
      <c r="Z143" s="2"/>
    </row>
    <row r="144" ht="15.75" customHeight="1">
      <c r="A144" s="2"/>
      <c r="B144" s="2"/>
      <c r="C144" s="749"/>
      <c r="D144" s="749"/>
      <c r="E144" s="2"/>
      <c r="F144" s="2"/>
      <c r="G144" s="2"/>
      <c r="H144" s="2"/>
      <c r="I144" s="2"/>
      <c r="J144" s="2"/>
      <c r="K144" s="2"/>
      <c r="L144" s="2"/>
      <c r="M144" s="2"/>
      <c r="N144" s="2"/>
      <c r="O144" s="2"/>
      <c r="P144" s="2"/>
      <c r="Q144" s="2"/>
      <c r="R144" s="2"/>
      <c r="S144" s="2"/>
      <c r="T144" s="2"/>
      <c r="U144" s="2"/>
      <c r="V144" s="2"/>
      <c r="W144" s="2"/>
      <c r="X144" s="2"/>
      <c r="Y144" s="2"/>
      <c r="Z144" s="2"/>
    </row>
    <row r="145" ht="15.75" customHeight="1">
      <c r="A145" s="2"/>
      <c r="B145" s="2"/>
      <c r="C145" s="749"/>
      <c r="D145" s="749"/>
      <c r="E145" s="2"/>
      <c r="F145" s="2"/>
      <c r="G145" s="2"/>
      <c r="H145" s="2"/>
      <c r="I145" s="2"/>
      <c r="J145" s="2"/>
      <c r="K145" s="2"/>
      <c r="L145" s="2"/>
      <c r="M145" s="2"/>
      <c r="N145" s="2"/>
      <c r="O145" s="2"/>
      <c r="P145" s="2"/>
      <c r="Q145" s="2"/>
      <c r="R145" s="2"/>
      <c r="S145" s="2"/>
      <c r="T145" s="2"/>
      <c r="U145" s="2"/>
      <c r="V145" s="2"/>
      <c r="W145" s="2"/>
      <c r="X145" s="2"/>
      <c r="Y145" s="2"/>
      <c r="Z145" s="2"/>
    </row>
    <row r="146" ht="15.75" customHeight="1">
      <c r="A146" s="2"/>
      <c r="B146" s="2"/>
      <c r="C146" s="749"/>
      <c r="D146" s="749"/>
      <c r="E146" s="2"/>
      <c r="F146" s="2"/>
      <c r="G146" s="2"/>
      <c r="H146" s="2"/>
      <c r="I146" s="2"/>
      <c r="J146" s="2"/>
      <c r="K146" s="2"/>
      <c r="L146" s="2"/>
      <c r="M146" s="2"/>
      <c r="N146" s="2"/>
      <c r="O146" s="2"/>
      <c r="P146" s="2"/>
      <c r="Q146" s="2"/>
      <c r="R146" s="2"/>
      <c r="S146" s="2"/>
      <c r="T146" s="2"/>
      <c r="U146" s="2"/>
      <c r="V146" s="2"/>
      <c r="W146" s="2"/>
      <c r="X146" s="2"/>
      <c r="Y146" s="2"/>
      <c r="Z146" s="2"/>
    </row>
    <row r="147" ht="15.75" customHeight="1">
      <c r="A147" s="2"/>
      <c r="B147" s="2"/>
      <c r="C147" s="749"/>
      <c r="D147" s="749"/>
      <c r="E147" s="2"/>
      <c r="F147" s="2"/>
      <c r="G147" s="2"/>
      <c r="H147" s="2"/>
      <c r="I147" s="2"/>
      <c r="J147" s="2"/>
      <c r="K147" s="2"/>
      <c r="L147" s="2"/>
      <c r="M147" s="2"/>
      <c r="N147" s="2"/>
      <c r="O147" s="2"/>
      <c r="P147" s="2"/>
      <c r="Q147" s="2"/>
      <c r="R147" s="2"/>
      <c r="S147" s="2"/>
      <c r="T147" s="2"/>
      <c r="U147" s="2"/>
      <c r="V147" s="2"/>
      <c r="W147" s="2"/>
      <c r="X147" s="2"/>
      <c r="Y147" s="2"/>
      <c r="Z147" s="2"/>
    </row>
    <row r="148" ht="15.75" customHeight="1">
      <c r="A148" s="2"/>
      <c r="B148" s="2"/>
      <c r="C148" s="749"/>
      <c r="D148" s="749"/>
      <c r="E148" s="2"/>
      <c r="F148" s="2"/>
      <c r="G148" s="2"/>
      <c r="H148" s="2"/>
      <c r="I148" s="2"/>
      <c r="J148" s="2"/>
      <c r="K148" s="2"/>
      <c r="L148" s="2"/>
      <c r="M148" s="2"/>
      <c r="N148" s="2"/>
      <c r="O148" s="2"/>
      <c r="P148" s="2"/>
      <c r="Q148" s="2"/>
      <c r="R148" s="2"/>
      <c r="S148" s="2"/>
      <c r="T148" s="2"/>
      <c r="U148" s="2"/>
      <c r="V148" s="2"/>
      <c r="W148" s="2"/>
      <c r="X148" s="2"/>
      <c r="Y148" s="2"/>
      <c r="Z148" s="2"/>
    </row>
    <row r="149" ht="15.75" customHeight="1">
      <c r="A149" s="2"/>
      <c r="B149" s="2"/>
      <c r="C149" s="749"/>
      <c r="D149" s="749"/>
      <c r="E149" s="2"/>
      <c r="F149" s="2"/>
      <c r="G149" s="2"/>
      <c r="H149" s="2"/>
      <c r="I149" s="2"/>
      <c r="J149" s="2"/>
      <c r="K149" s="2"/>
      <c r="L149" s="2"/>
      <c r="M149" s="2"/>
      <c r="N149" s="2"/>
      <c r="O149" s="2"/>
      <c r="P149" s="2"/>
      <c r="Q149" s="2"/>
      <c r="R149" s="2"/>
      <c r="S149" s="2"/>
      <c r="T149" s="2"/>
      <c r="U149" s="2"/>
      <c r="V149" s="2"/>
      <c r="W149" s="2"/>
      <c r="X149" s="2"/>
      <c r="Y149" s="2"/>
      <c r="Z149" s="2"/>
    </row>
    <row r="150" ht="15.75" customHeight="1">
      <c r="A150" s="2"/>
      <c r="B150" s="2"/>
      <c r="C150" s="749"/>
      <c r="D150" s="749"/>
      <c r="E150" s="2"/>
      <c r="F150" s="2"/>
      <c r="G150" s="2"/>
      <c r="H150" s="2"/>
      <c r="I150" s="2"/>
      <c r="J150" s="2"/>
      <c r="K150" s="2"/>
      <c r="L150" s="2"/>
      <c r="M150" s="2"/>
      <c r="N150" s="2"/>
      <c r="O150" s="2"/>
      <c r="P150" s="2"/>
      <c r="Q150" s="2"/>
      <c r="R150" s="2"/>
      <c r="S150" s="2"/>
      <c r="T150" s="2"/>
      <c r="U150" s="2"/>
      <c r="V150" s="2"/>
      <c r="W150" s="2"/>
      <c r="X150" s="2"/>
      <c r="Y150" s="2"/>
      <c r="Z150" s="2"/>
    </row>
    <row r="151" ht="15.75" customHeight="1">
      <c r="A151" s="2"/>
      <c r="B151" s="2"/>
      <c r="C151" s="749"/>
      <c r="D151" s="749"/>
      <c r="E151" s="2"/>
      <c r="F151" s="2"/>
      <c r="G151" s="2"/>
      <c r="H151" s="2"/>
      <c r="I151" s="2"/>
      <c r="J151" s="2"/>
      <c r="K151" s="2"/>
      <c r="L151" s="2"/>
      <c r="M151" s="2"/>
      <c r="N151" s="2"/>
      <c r="O151" s="2"/>
      <c r="P151" s="2"/>
      <c r="Q151" s="2"/>
      <c r="R151" s="2"/>
      <c r="S151" s="2"/>
      <c r="T151" s="2"/>
      <c r="U151" s="2"/>
      <c r="V151" s="2"/>
      <c r="W151" s="2"/>
      <c r="X151" s="2"/>
      <c r="Y151" s="2"/>
      <c r="Z151" s="2"/>
    </row>
    <row r="152" ht="15.75" customHeight="1">
      <c r="A152" s="2"/>
      <c r="B152" s="2"/>
      <c r="C152" s="749"/>
      <c r="D152" s="749"/>
      <c r="E152" s="2"/>
      <c r="F152" s="2"/>
      <c r="G152" s="2"/>
      <c r="H152" s="2"/>
      <c r="I152" s="2"/>
      <c r="J152" s="2"/>
      <c r="K152" s="2"/>
      <c r="L152" s="2"/>
      <c r="M152" s="2"/>
      <c r="N152" s="2"/>
      <c r="O152" s="2"/>
      <c r="P152" s="2"/>
      <c r="Q152" s="2"/>
      <c r="R152" s="2"/>
      <c r="S152" s="2"/>
      <c r="T152" s="2"/>
      <c r="U152" s="2"/>
      <c r="V152" s="2"/>
      <c r="W152" s="2"/>
      <c r="X152" s="2"/>
      <c r="Y152" s="2"/>
      <c r="Z152" s="2"/>
    </row>
    <row r="153" ht="15.75" customHeight="1">
      <c r="A153" s="2"/>
      <c r="B153" s="2"/>
      <c r="C153" s="749"/>
      <c r="D153" s="749"/>
      <c r="E153" s="2"/>
      <c r="F153" s="2"/>
      <c r="G153" s="2"/>
      <c r="H153" s="2"/>
      <c r="I153" s="2"/>
      <c r="J153" s="2"/>
      <c r="K153" s="2"/>
      <c r="L153" s="2"/>
      <c r="M153" s="2"/>
      <c r="N153" s="2"/>
      <c r="O153" s="2"/>
      <c r="P153" s="2"/>
      <c r="Q153" s="2"/>
      <c r="R153" s="2"/>
      <c r="S153" s="2"/>
      <c r="T153" s="2"/>
      <c r="U153" s="2"/>
      <c r="V153" s="2"/>
      <c r="W153" s="2"/>
      <c r="X153" s="2"/>
      <c r="Y153" s="2"/>
      <c r="Z153" s="2"/>
    </row>
    <row r="154" ht="15.75" customHeight="1">
      <c r="A154" s="2"/>
      <c r="B154" s="2"/>
      <c r="C154" s="749"/>
      <c r="D154" s="749"/>
      <c r="E154" s="2"/>
      <c r="F154" s="2"/>
      <c r="G154" s="2"/>
      <c r="H154" s="2"/>
      <c r="I154" s="2"/>
      <c r="J154" s="2"/>
      <c r="K154" s="2"/>
      <c r="L154" s="2"/>
      <c r="M154" s="2"/>
      <c r="N154" s="2"/>
      <c r="O154" s="2"/>
      <c r="P154" s="2"/>
      <c r="Q154" s="2"/>
      <c r="R154" s="2"/>
      <c r="S154" s="2"/>
      <c r="T154" s="2"/>
      <c r="U154" s="2"/>
      <c r="V154" s="2"/>
      <c r="W154" s="2"/>
      <c r="X154" s="2"/>
      <c r="Y154" s="2"/>
      <c r="Z154" s="2"/>
    </row>
    <row r="155" ht="15.75" customHeight="1">
      <c r="A155" s="2"/>
      <c r="B155" s="2"/>
      <c r="C155" s="749"/>
      <c r="D155" s="749"/>
      <c r="E155" s="2"/>
      <c r="F155" s="2"/>
      <c r="G155" s="2"/>
      <c r="H155" s="2"/>
      <c r="I155" s="2"/>
      <c r="J155" s="2"/>
      <c r="K155" s="2"/>
      <c r="L155" s="2"/>
      <c r="M155" s="2"/>
      <c r="N155" s="2"/>
      <c r="O155" s="2"/>
      <c r="P155" s="2"/>
      <c r="Q155" s="2"/>
      <c r="R155" s="2"/>
      <c r="S155" s="2"/>
      <c r="T155" s="2"/>
      <c r="U155" s="2"/>
      <c r="V155" s="2"/>
      <c r="W155" s="2"/>
      <c r="X155" s="2"/>
      <c r="Y155" s="2"/>
      <c r="Z155" s="2"/>
    </row>
    <row r="156" ht="15.75" customHeight="1">
      <c r="A156" s="2"/>
      <c r="B156" s="2"/>
      <c r="C156" s="749"/>
      <c r="D156" s="749"/>
      <c r="E156" s="2"/>
      <c r="F156" s="2"/>
      <c r="G156" s="2"/>
      <c r="H156" s="2"/>
      <c r="I156" s="2"/>
      <c r="J156" s="2"/>
      <c r="K156" s="2"/>
      <c r="L156" s="2"/>
      <c r="M156" s="2"/>
      <c r="N156" s="2"/>
      <c r="O156" s="2"/>
      <c r="P156" s="2"/>
      <c r="Q156" s="2"/>
      <c r="R156" s="2"/>
      <c r="S156" s="2"/>
      <c r="T156" s="2"/>
      <c r="U156" s="2"/>
      <c r="V156" s="2"/>
      <c r="W156" s="2"/>
      <c r="X156" s="2"/>
      <c r="Y156" s="2"/>
      <c r="Z156" s="2"/>
    </row>
    <row r="157" ht="15.75" customHeight="1">
      <c r="A157" s="2"/>
      <c r="B157" s="2"/>
      <c r="C157" s="749"/>
      <c r="D157" s="749"/>
      <c r="E157" s="2"/>
      <c r="F157" s="2"/>
      <c r="G157" s="2"/>
      <c r="H157" s="2"/>
      <c r="I157" s="2"/>
      <c r="J157" s="2"/>
      <c r="K157" s="2"/>
      <c r="L157" s="2"/>
      <c r="M157" s="2"/>
      <c r="N157" s="2"/>
      <c r="O157" s="2"/>
      <c r="P157" s="2"/>
      <c r="Q157" s="2"/>
      <c r="R157" s="2"/>
      <c r="S157" s="2"/>
      <c r="T157" s="2"/>
      <c r="U157" s="2"/>
      <c r="V157" s="2"/>
      <c r="W157" s="2"/>
      <c r="X157" s="2"/>
      <c r="Y157" s="2"/>
      <c r="Z157" s="2"/>
    </row>
    <row r="158" ht="15.75" customHeight="1">
      <c r="A158" s="2"/>
      <c r="B158" s="2"/>
      <c r="C158" s="749"/>
      <c r="D158" s="749"/>
      <c r="E158" s="2"/>
      <c r="F158" s="2"/>
      <c r="G158" s="2"/>
      <c r="H158" s="2"/>
      <c r="I158" s="2"/>
      <c r="J158" s="2"/>
      <c r="K158" s="2"/>
      <c r="L158" s="2"/>
      <c r="M158" s="2"/>
      <c r="N158" s="2"/>
      <c r="O158" s="2"/>
      <c r="P158" s="2"/>
      <c r="Q158" s="2"/>
      <c r="R158" s="2"/>
      <c r="S158" s="2"/>
      <c r="T158" s="2"/>
      <c r="U158" s="2"/>
      <c r="V158" s="2"/>
      <c r="W158" s="2"/>
      <c r="X158" s="2"/>
      <c r="Y158" s="2"/>
      <c r="Z158" s="2"/>
    </row>
    <row r="159" ht="15.75" customHeight="1">
      <c r="A159" s="2"/>
      <c r="B159" s="2"/>
      <c r="C159" s="749"/>
      <c r="D159" s="749"/>
      <c r="E159" s="2"/>
      <c r="F159" s="2"/>
      <c r="G159" s="2"/>
      <c r="H159" s="2"/>
      <c r="I159" s="2"/>
      <c r="J159" s="2"/>
      <c r="K159" s="2"/>
      <c r="L159" s="2"/>
      <c r="M159" s="2"/>
      <c r="N159" s="2"/>
      <c r="O159" s="2"/>
      <c r="P159" s="2"/>
      <c r="Q159" s="2"/>
      <c r="R159" s="2"/>
      <c r="S159" s="2"/>
      <c r="T159" s="2"/>
      <c r="U159" s="2"/>
      <c r="V159" s="2"/>
      <c r="W159" s="2"/>
      <c r="X159" s="2"/>
      <c r="Y159" s="2"/>
      <c r="Z159" s="2"/>
    </row>
    <row r="160" ht="15.75" customHeight="1">
      <c r="A160" s="2"/>
      <c r="B160" s="2"/>
      <c r="C160" s="749"/>
      <c r="D160" s="749"/>
      <c r="E160" s="2"/>
      <c r="F160" s="2"/>
      <c r="G160" s="2"/>
      <c r="H160" s="2"/>
      <c r="I160" s="2"/>
      <c r="J160" s="2"/>
      <c r="K160" s="2"/>
      <c r="L160" s="2"/>
      <c r="M160" s="2"/>
      <c r="N160" s="2"/>
      <c r="O160" s="2"/>
      <c r="P160" s="2"/>
      <c r="Q160" s="2"/>
      <c r="R160" s="2"/>
      <c r="S160" s="2"/>
      <c r="T160" s="2"/>
      <c r="U160" s="2"/>
      <c r="V160" s="2"/>
      <c r="W160" s="2"/>
      <c r="X160" s="2"/>
      <c r="Y160" s="2"/>
      <c r="Z160" s="2"/>
    </row>
    <row r="161" ht="15.75" customHeight="1">
      <c r="A161" s="2"/>
      <c r="B161" s="2"/>
      <c r="C161" s="749"/>
      <c r="D161" s="749"/>
      <c r="E161" s="2"/>
      <c r="F161" s="2"/>
      <c r="G161" s="2"/>
      <c r="H161" s="2"/>
      <c r="I161" s="2"/>
      <c r="J161" s="2"/>
      <c r="K161" s="2"/>
      <c r="L161" s="2"/>
      <c r="M161" s="2"/>
      <c r="N161" s="2"/>
      <c r="O161" s="2"/>
      <c r="P161" s="2"/>
      <c r="Q161" s="2"/>
      <c r="R161" s="2"/>
      <c r="S161" s="2"/>
      <c r="T161" s="2"/>
      <c r="U161" s="2"/>
      <c r="V161" s="2"/>
      <c r="W161" s="2"/>
      <c r="X161" s="2"/>
      <c r="Y161" s="2"/>
      <c r="Z161" s="2"/>
    </row>
    <row r="162" ht="15.75" customHeight="1">
      <c r="A162" s="2"/>
      <c r="B162" s="2"/>
      <c r="C162" s="749"/>
      <c r="D162" s="749"/>
      <c r="E162" s="2"/>
      <c r="F162" s="2"/>
      <c r="G162" s="2"/>
      <c r="H162" s="2"/>
      <c r="I162" s="2"/>
      <c r="J162" s="2"/>
      <c r="K162" s="2"/>
      <c r="L162" s="2"/>
      <c r="M162" s="2"/>
      <c r="N162" s="2"/>
      <c r="O162" s="2"/>
      <c r="P162" s="2"/>
      <c r="Q162" s="2"/>
      <c r="R162" s="2"/>
      <c r="S162" s="2"/>
      <c r="T162" s="2"/>
      <c r="U162" s="2"/>
      <c r="V162" s="2"/>
      <c r="W162" s="2"/>
      <c r="X162" s="2"/>
      <c r="Y162" s="2"/>
      <c r="Z162" s="2"/>
    </row>
    <row r="163" ht="15.75" customHeight="1">
      <c r="A163" s="2"/>
      <c r="B163" s="2"/>
      <c r="C163" s="749"/>
      <c r="D163" s="749"/>
      <c r="E163" s="2"/>
      <c r="F163" s="2"/>
      <c r="G163" s="2"/>
      <c r="H163" s="2"/>
      <c r="I163" s="2"/>
      <c r="J163" s="2"/>
      <c r="K163" s="2"/>
      <c r="L163" s="2"/>
      <c r="M163" s="2"/>
      <c r="N163" s="2"/>
      <c r="O163" s="2"/>
      <c r="P163" s="2"/>
      <c r="Q163" s="2"/>
      <c r="R163" s="2"/>
      <c r="S163" s="2"/>
      <c r="T163" s="2"/>
      <c r="U163" s="2"/>
      <c r="V163" s="2"/>
      <c r="W163" s="2"/>
      <c r="X163" s="2"/>
      <c r="Y163" s="2"/>
      <c r="Z163" s="2"/>
    </row>
    <row r="164" ht="15.75" customHeight="1">
      <c r="A164" s="2"/>
      <c r="B164" s="2"/>
      <c r="C164" s="749"/>
      <c r="D164" s="749"/>
      <c r="E164" s="2"/>
      <c r="F164" s="2"/>
      <c r="G164" s="2"/>
      <c r="H164" s="2"/>
      <c r="I164" s="2"/>
      <c r="J164" s="2"/>
      <c r="K164" s="2"/>
      <c r="L164" s="2"/>
      <c r="M164" s="2"/>
      <c r="N164" s="2"/>
      <c r="O164" s="2"/>
      <c r="P164" s="2"/>
      <c r="Q164" s="2"/>
      <c r="R164" s="2"/>
      <c r="S164" s="2"/>
      <c r="T164" s="2"/>
      <c r="U164" s="2"/>
      <c r="V164" s="2"/>
      <c r="W164" s="2"/>
      <c r="X164" s="2"/>
      <c r="Y164" s="2"/>
      <c r="Z164" s="2"/>
    </row>
    <row r="165" ht="15.75" customHeight="1">
      <c r="A165" s="2"/>
      <c r="B165" s="2"/>
      <c r="C165" s="749"/>
      <c r="D165" s="749"/>
      <c r="E165" s="2"/>
      <c r="F165" s="2"/>
      <c r="G165" s="2"/>
      <c r="H165" s="2"/>
      <c r="I165" s="2"/>
      <c r="J165" s="2"/>
      <c r="K165" s="2"/>
      <c r="L165" s="2"/>
      <c r="M165" s="2"/>
      <c r="N165" s="2"/>
      <c r="O165" s="2"/>
      <c r="P165" s="2"/>
      <c r="Q165" s="2"/>
      <c r="R165" s="2"/>
      <c r="S165" s="2"/>
      <c r="T165" s="2"/>
      <c r="U165" s="2"/>
      <c r="V165" s="2"/>
      <c r="W165" s="2"/>
      <c r="X165" s="2"/>
      <c r="Y165" s="2"/>
      <c r="Z165" s="2"/>
    </row>
    <row r="166" ht="15.75" customHeight="1">
      <c r="A166" s="2"/>
      <c r="B166" s="2"/>
      <c r="C166" s="749"/>
      <c r="D166" s="749"/>
      <c r="E166" s="2"/>
      <c r="F166" s="2"/>
      <c r="G166" s="2"/>
      <c r="H166" s="2"/>
      <c r="I166" s="2"/>
      <c r="J166" s="2"/>
      <c r="K166" s="2"/>
      <c r="L166" s="2"/>
      <c r="M166" s="2"/>
      <c r="N166" s="2"/>
      <c r="O166" s="2"/>
      <c r="P166" s="2"/>
      <c r="Q166" s="2"/>
      <c r="R166" s="2"/>
      <c r="S166" s="2"/>
      <c r="T166" s="2"/>
      <c r="U166" s="2"/>
      <c r="V166" s="2"/>
      <c r="W166" s="2"/>
      <c r="X166" s="2"/>
      <c r="Y166" s="2"/>
      <c r="Z166" s="2"/>
    </row>
    <row r="167" ht="15.75" customHeight="1">
      <c r="A167" s="2"/>
      <c r="B167" s="2"/>
      <c r="C167" s="749"/>
      <c r="D167" s="749"/>
      <c r="E167" s="2"/>
      <c r="F167" s="2"/>
      <c r="G167" s="2"/>
      <c r="H167" s="2"/>
      <c r="I167" s="2"/>
      <c r="J167" s="2"/>
      <c r="K167" s="2"/>
      <c r="L167" s="2"/>
      <c r="M167" s="2"/>
      <c r="N167" s="2"/>
      <c r="O167" s="2"/>
      <c r="P167" s="2"/>
      <c r="Q167" s="2"/>
      <c r="R167" s="2"/>
      <c r="S167" s="2"/>
      <c r="T167" s="2"/>
      <c r="U167" s="2"/>
      <c r="V167" s="2"/>
      <c r="W167" s="2"/>
      <c r="X167" s="2"/>
      <c r="Y167" s="2"/>
      <c r="Z167" s="2"/>
    </row>
    <row r="168" ht="15.75" customHeight="1">
      <c r="A168" s="2"/>
      <c r="B168" s="2"/>
      <c r="C168" s="749"/>
      <c r="D168" s="749"/>
      <c r="E168" s="2"/>
      <c r="F168" s="2"/>
      <c r="G168" s="2"/>
      <c r="H168" s="2"/>
      <c r="I168" s="2"/>
      <c r="J168" s="2"/>
      <c r="K168" s="2"/>
      <c r="L168" s="2"/>
      <c r="M168" s="2"/>
      <c r="N168" s="2"/>
      <c r="O168" s="2"/>
      <c r="P168" s="2"/>
      <c r="Q168" s="2"/>
      <c r="R168" s="2"/>
      <c r="S168" s="2"/>
      <c r="T168" s="2"/>
      <c r="U168" s="2"/>
      <c r="V168" s="2"/>
      <c r="W168" s="2"/>
      <c r="X168" s="2"/>
      <c r="Y168" s="2"/>
      <c r="Z168" s="2"/>
    </row>
    <row r="169" ht="15.75" customHeight="1">
      <c r="A169" s="2"/>
      <c r="B169" s="2"/>
      <c r="C169" s="749"/>
      <c r="D169" s="749"/>
      <c r="E169" s="2"/>
      <c r="F169" s="2"/>
      <c r="G169" s="2"/>
      <c r="H169" s="2"/>
      <c r="I169" s="2"/>
      <c r="J169" s="2"/>
      <c r="K169" s="2"/>
      <c r="L169" s="2"/>
      <c r="M169" s="2"/>
      <c r="N169" s="2"/>
      <c r="O169" s="2"/>
      <c r="P169" s="2"/>
      <c r="Q169" s="2"/>
      <c r="R169" s="2"/>
      <c r="S169" s="2"/>
      <c r="T169" s="2"/>
      <c r="U169" s="2"/>
      <c r="V169" s="2"/>
      <c r="W169" s="2"/>
      <c r="X169" s="2"/>
      <c r="Y169" s="2"/>
      <c r="Z169" s="2"/>
    </row>
    <row r="170" ht="15.75" customHeight="1">
      <c r="A170" s="2"/>
      <c r="B170" s="2"/>
      <c r="C170" s="749"/>
      <c r="D170" s="749"/>
      <c r="E170" s="2"/>
      <c r="F170" s="2"/>
      <c r="G170" s="2"/>
      <c r="H170" s="2"/>
      <c r="I170" s="2"/>
      <c r="J170" s="2"/>
      <c r="K170" s="2"/>
      <c r="L170" s="2"/>
      <c r="M170" s="2"/>
      <c r="N170" s="2"/>
      <c r="O170" s="2"/>
      <c r="P170" s="2"/>
      <c r="Q170" s="2"/>
      <c r="R170" s="2"/>
      <c r="S170" s="2"/>
      <c r="T170" s="2"/>
      <c r="U170" s="2"/>
      <c r="V170" s="2"/>
      <c r="W170" s="2"/>
      <c r="X170" s="2"/>
      <c r="Y170" s="2"/>
      <c r="Z170" s="2"/>
    </row>
    <row r="171" ht="15.75" customHeight="1">
      <c r="A171" s="2"/>
      <c r="B171" s="2"/>
      <c r="C171" s="749"/>
      <c r="D171" s="749"/>
      <c r="E171" s="2"/>
      <c r="F171" s="2"/>
      <c r="G171" s="2"/>
      <c r="H171" s="2"/>
      <c r="I171" s="2"/>
      <c r="J171" s="2"/>
      <c r="K171" s="2"/>
      <c r="L171" s="2"/>
      <c r="M171" s="2"/>
      <c r="N171" s="2"/>
      <c r="O171" s="2"/>
      <c r="P171" s="2"/>
      <c r="Q171" s="2"/>
      <c r="R171" s="2"/>
      <c r="S171" s="2"/>
      <c r="T171" s="2"/>
      <c r="U171" s="2"/>
      <c r="V171" s="2"/>
      <c r="W171" s="2"/>
      <c r="X171" s="2"/>
      <c r="Y171" s="2"/>
      <c r="Z171" s="2"/>
    </row>
    <row r="172" ht="15.75" customHeight="1">
      <c r="A172" s="2"/>
      <c r="B172" s="2"/>
      <c r="C172" s="749"/>
      <c r="D172" s="749"/>
      <c r="E172" s="2"/>
      <c r="F172" s="2"/>
      <c r="G172" s="2"/>
      <c r="H172" s="2"/>
      <c r="I172" s="2"/>
      <c r="J172" s="2"/>
      <c r="K172" s="2"/>
      <c r="L172" s="2"/>
      <c r="M172" s="2"/>
      <c r="N172" s="2"/>
      <c r="O172" s="2"/>
      <c r="P172" s="2"/>
      <c r="Q172" s="2"/>
      <c r="R172" s="2"/>
      <c r="S172" s="2"/>
      <c r="T172" s="2"/>
      <c r="U172" s="2"/>
      <c r="V172" s="2"/>
      <c r="W172" s="2"/>
      <c r="X172" s="2"/>
      <c r="Y172" s="2"/>
      <c r="Z172" s="2"/>
    </row>
    <row r="173" ht="15.75" customHeight="1">
      <c r="A173" s="2"/>
      <c r="B173" s="2"/>
      <c r="C173" s="749"/>
      <c r="D173" s="749"/>
      <c r="E173" s="2"/>
      <c r="F173" s="2"/>
      <c r="G173" s="2"/>
      <c r="H173" s="2"/>
      <c r="I173" s="2"/>
      <c r="J173" s="2"/>
      <c r="K173" s="2"/>
      <c r="L173" s="2"/>
      <c r="M173" s="2"/>
      <c r="N173" s="2"/>
      <c r="O173" s="2"/>
      <c r="P173" s="2"/>
      <c r="Q173" s="2"/>
      <c r="R173" s="2"/>
      <c r="S173" s="2"/>
      <c r="T173" s="2"/>
      <c r="U173" s="2"/>
      <c r="V173" s="2"/>
      <c r="W173" s="2"/>
      <c r="X173" s="2"/>
      <c r="Y173" s="2"/>
      <c r="Z173" s="2"/>
    </row>
    <row r="174" ht="15.75" customHeight="1">
      <c r="A174" s="2"/>
      <c r="B174" s="2"/>
      <c r="C174" s="749"/>
      <c r="D174" s="749"/>
      <c r="E174" s="2"/>
      <c r="F174" s="2"/>
      <c r="G174" s="2"/>
      <c r="H174" s="2"/>
      <c r="I174" s="2"/>
      <c r="J174" s="2"/>
      <c r="K174" s="2"/>
      <c r="L174" s="2"/>
      <c r="M174" s="2"/>
      <c r="N174" s="2"/>
      <c r="O174" s="2"/>
      <c r="P174" s="2"/>
      <c r="Q174" s="2"/>
      <c r="R174" s="2"/>
      <c r="S174" s="2"/>
      <c r="T174" s="2"/>
      <c r="U174" s="2"/>
      <c r="V174" s="2"/>
      <c r="W174" s="2"/>
      <c r="X174" s="2"/>
      <c r="Y174" s="2"/>
      <c r="Z174" s="2"/>
    </row>
    <row r="175" ht="15.75" customHeight="1">
      <c r="A175" s="2"/>
      <c r="B175" s="2"/>
      <c r="C175" s="749"/>
      <c r="D175" s="749"/>
      <c r="E175" s="2"/>
      <c r="F175" s="2"/>
      <c r="G175" s="2"/>
      <c r="H175" s="2"/>
      <c r="I175" s="2"/>
      <c r="J175" s="2"/>
      <c r="K175" s="2"/>
      <c r="L175" s="2"/>
      <c r="M175" s="2"/>
      <c r="N175" s="2"/>
      <c r="O175" s="2"/>
      <c r="P175" s="2"/>
      <c r="Q175" s="2"/>
      <c r="R175" s="2"/>
      <c r="S175" s="2"/>
      <c r="T175" s="2"/>
      <c r="U175" s="2"/>
      <c r="V175" s="2"/>
      <c r="W175" s="2"/>
      <c r="X175" s="2"/>
      <c r="Y175" s="2"/>
      <c r="Z175" s="2"/>
    </row>
    <row r="176" ht="15.75" customHeight="1">
      <c r="A176" s="2"/>
      <c r="B176" s="2"/>
      <c r="C176" s="749"/>
      <c r="D176" s="749"/>
      <c r="E176" s="2"/>
      <c r="F176" s="2"/>
      <c r="G176" s="2"/>
      <c r="H176" s="2"/>
      <c r="I176" s="2"/>
      <c r="J176" s="2"/>
      <c r="K176" s="2"/>
      <c r="L176" s="2"/>
      <c r="M176" s="2"/>
      <c r="N176" s="2"/>
      <c r="O176" s="2"/>
      <c r="P176" s="2"/>
      <c r="Q176" s="2"/>
      <c r="R176" s="2"/>
      <c r="S176" s="2"/>
      <c r="T176" s="2"/>
      <c r="U176" s="2"/>
      <c r="V176" s="2"/>
      <c r="W176" s="2"/>
      <c r="X176" s="2"/>
      <c r="Y176" s="2"/>
      <c r="Z176" s="2"/>
    </row>
    <row r="177" ht="15.75" customHeight="1">
      <c r="A177" s="2"/>
      <c r="B177" s="2"/>
      <c r="C177" s="749"/>
      <c r="D177" s="749"/>
      <c r="E177" s="2"/>
      <c r="F177" s="2"/>
      <c r="G177" s="2"/>
      <c r="H177" s="2"/>
      <c r="I177" s="2"/>
      <c r="J177" s="2"/>
      <c r="K177" s="2"/>
      <c r="L177" s="2"/>
      <c r="M177" s="2"/>
      <c r="N177" s="2"/>
      <c r="O177" s="2"/>
      <c r="P177" s="2"/>
      <c r="Q177" s="2"/>
      <c r="R177" s="2"/>
      <c r="S177" s="2"/>
      <c r="T177" s="2"/>
      <c r="U177" s="2"/>
      <c r="V177" s="2"/>
      <c r="W177" s="2"/>
      <c r="X177" s="2"/>
      <c r="Y177" s="2"/>
      <c r="Z177" s="2"/>
    </row>
    <row r="178" ht="15.75" customHeight="1">
      <c r="A178" s="2"/>
      <c r="B178" s="2"/>
      <c r="C178" s="749"/>
      <c r="D178" s="749"/>
      <c r="E178" s="2"/>
      <c r="F178" s="2"/>
      <c r="G178" s="2"/>
      <c r="H178" s="2"/>
      <c r="I178" s="2"/>
      <c r="J178" s="2"/>
      <c r="K178" s="2"/>
      <c r="L178" s="2"/>
      <c r="M178" s="2"/>
      <c r="N178" s="2"/>
      <c r="O178" s="2"/>
      <c r="P178" s="2"/>
      <c r="Q178" s="2"/>
      <c r="R178" s="2"/>
      <c r="S178" s="2"/>
      <c r="T178" s="2"/>
      <c r="U178" s="2"/>
      <c r="V178" s="2"/>
      <c r="W178" s="2"/>
      <c r="X178" s="2"/>
      <c r="Y178" s="2"/>
      <c r="Z178" s="2"/>
    </row>
    <row r="179" ht="15.75" customHeight="1">
      <c r="A179" s="2"/>
      <c r="B179" s="2"/>
      <c r="C179" s="749"/>
      <c r="D179" s="749"/>
      <c r="E179" s="2"/>
      <c r="F179" s="2"/>
      <c r="G179" s="2"/>
      <c r="H179" s="2"/>
      <c r="I179" s="2"/>
      <c r="J179" s="2"/>
      <c r="K179" s="2"/>
      <c r="L179" s="2"/>
      <c r="M179" s="2"/>
      <c r="N179" s="2"/>
      <c r="O179" s="2"/>
      <c r="P179" s="2"/>
      <c r="Q179" s="2"/>
      <c r="R179" s="2"/>
      <c r="S179" s="2"/>
      <c r="T179" s="2"/>
      <c r="U179" s="2"/>
      <c r="V179" s="2"/>
      <c r="W179" s="2"/>
      <c r="X179" s="2"/>
      <c r="Y179" s="2"/>
      <c r="Z179" s="2"/>
    </row>
    <row r="180" ht="15.75" customHeight="1">
      <c r="A180" s="2"/>
      <c r="B180" s="2"/>
      <c r="C180" s="749"/>
      <c r="D180" s="749"/>
      <c r="E180" s="2"/>
      <c r="F180" s="2"/>
      <c r="G180" s="2"/>
      <c r="H180" s="2"/>
      <c r="I180" s="2"/>
      <c r="J180" s="2"/>
      <c r="K180" s="2"/>
      <c r="L180" s="2"/>
      <c r="M180" s="2"/>
      <c r="N180" s="2"/>
      <c r="O180" s="2"/>
      <c r="P180" s="2"/>
      <c r="Q180" s="2"/>
      <c r="R180" s="2"/>
      <c r="S180" s="2"/>
      <c r="T180" s="2"/>
      <c r="U180" s="2"/>
      <c r="V180" s="2"/>
      <c r="W180" s="2"/>
      <c r="X180" s="2"/>
      <c r="Y180" s="2"/>
      <c r="Z180" s="2"/>
    </row>
    <row r="181" ht="15.75" customHeight="1">
      <c r="A181" s="2"/>
      <c r="B181" s="2"/>
      <c r="C181" s="749"/>
      <c r="D181" s="749"/>
      <c r="E181" s="2"/>
      <c r="F181" s="2"/>
      <c r="G181" s="2"/>
      <c r="H181" s="2"/>
      <c r="I181" s="2"/>
      <c r="J181" s="2"/>
      <c r="K181" s="2"/>
      <c r="L181" s="2"/>
      <c r="M181" s="2"/>
      <c r="N181" s="2"/>
      <c r="O181" s="2"/>
      <c r="P181" s="2"/>
      <c r="Q181" s="2"/>
      <c r="R181" s="2"/>
      <c r="S181" s="2"/>
      <c r="T181" s="2"/>
      <c r="U181" s="2"/>
      <c r="V181" s="2"/>
      <c r="W181" s="2"/>
      <c r="X181" s="2"/>
      <c r="Y181" s="2"/>
      <c r="Z181" s="2"/>
    </row>
    <row r="182" ht="15.75" customHeight="1">
      <c r="A182" s="2"/>
      <c r="B182" s="2"/>
      <c r="C182" s="749"/>
      <c r="D182" s="749"/>
      <c r="E182" s="2"/>
      <c r="F182" s="2"/>
      <c r="G182" s="2"/>
      <c r="H182" s="2"/>
      <c r="I182" s="2"/>
      <c r="J182" s="2"/>
      <c r="K182" s="2"/>
      <c r="L182" s="2"/>
      <c r="M182" s="2"/>
      <c r="N182" s="2"/>
      <c r="O182" s="2"/>
      <c r="P182" s="2"/>
      <c r="Q182" s="2"/>
      <c r="R182" s="2"/>
      <c r="S182" s="2"/>
      <c r="T182" s="2"/>
      <c r="U182" s="2"/>
      <c r="V182" s="2"/>
      <c r="W182" s="2"/>
      <c r="X182" s="2"/>
      <c r="Y182" s="2"/>
      <c r="Z182" s="2"/>
    </row>
    <row r="183" ht="15.75" customHeight="1">
      <c r="A183" s="2"/>
      <c r="B183" s="2"/>
      <c r="C183" s="749"/>
      <c r="D183" s="749"/>
      <c r="E183" s="2"/>
      <c r="F183" s="2"/>
      <c r="G183" s="2"/>
      <c r="H183" s="2"/>
      <c r="I183" s="2"/>
      <c r="J183" s="2"/>
      <c r="K183" s="2"/>
      <c r="L183" s="2"/>
      <c r="M183" s="2"/>
      <c r="N183" s="2"/>
      <c r="O183" s="2"/>
      <c r="P183" s="2"/>
      <c r="Q183" s="2"/>
      <c r="R183" s="2"/>
      <c r="S183" s="2"/>
      <c r="T183" s="2"/>
      <c r="U183" s="2"/>
      <c r="V183" s="2"/>
      <c r="W183" s="2"/>
      <c r="X183" s="2"/>
      <c r="Y183" s="2"/>
      <c r="Z183" s="2"/>
    </row>
    <row r="184" ht="15.75" customHeight="1">
      <c r="A184" s="2"/>
      <c r="B184" s="2"/>
      <c r="C184" s="749"/>
      <c r="D184" s="749"/>
      <c r="E184" s="2"/>
      <c r="F184" s="2"/>
      <c r="G184" s="2"/>
      <c r="H184" s="2"/>
      <c r="I184" s="2"/>
      <c r="J184" s="2"/>
      <c r="K184" s="2"/>
      <c r="L184" s="2"/>
      <c r="M184" s="2"/>
      <c r="N184" s="2"/>
      <c r="O184" s="2"/>
      <c r="P184" s="2"/>
      <c r="Q184" s="2"/>
      <c r="R184" s="2"/>
      <c r="S184" s="2"/>
      <c r="T184" s="2"/>
      <c r="U184" s="2"/>
      <c r="V184" s="2"/>
      <c r="W184" s="2"/>
      <c r="X184" s="2"/>
      <c r="Y184" s="2"/>
      <c r="Z184" s="2"/>
    </row>
    <row r="185" ht="15.75" customHeight="1">
      <c r="A185" s="2"/>
      <c r="B185" s="2"/>
      <c r="C185" s="749"/>
      <c r="D185" s="749"/>
      <c r="E185" s="2"/>
      <c r="F185" s="2"/>
      <c r="G185" s="2"/>
      <c r="H185" s="2"/>
      <c r="I185" s="2"/>
      <c r="J185" s="2"/>
      <c r="K185" s="2"/>
      <c r="L185" s="2"/>
      <c r="M185" s="2"/>
      <c r="N185" s="2"/>
      <c r="O185" s="2"/>
      <c r="P185" s="2"/>
      <c r="Q185" s="2"/>
      <c r="R185" s="2"/>
      <c r="S185" s="2"/>
      <c r="T185" s="2"/>
      <c r="U185" s="2"/>
      <c r="V185" s="2"/>
      <c r="W185" s="2"/>
      <c r="X185" s="2"/>
      <c r="Y185" s="2"/>
      <c r="Z185" s="2"/>
    </row>
    <row r="186" ht="15.75" customHeight="1">
      <c r="A186" s="2"/>
      <c r="B186" s="2"/>
      <c r="C186" s="749"/>
      <c r="D186" s="749"/>
      <c r="E186" s="2"/>
      <c r="F186" s="2"/>
      <c r="G186" s="2"/>
      <c r="H186" s="2"/>
      <c r="I186" s="2"/>
      <c r="J186" s="2"/>
      <c r="K186" s="2"/>
      <c r="L186" s="2"/>
      <c r="M186" s="2"/>
      <c r="N186" s="2"/>
      <c r="O186" s="2"/>
      <c r="P186" s="2"/>
      <c r="Q186" s="2"/>
      <c r="R186" s="2"/>
      <c r="S186" s="2"/>
      <c r="T186" s="2"/>
      <c r="U186" s="2"/>
      <c r="V186" s="2"/>
      <c r="W186" s="2"/>
      <c r="X186" s="2"/>
      <c r="Y186" s="2"/>
      <c r="Z186" s="2"/>
    </row>
    <row r="187" ht="15.75" customHeight="1">
      <c r="A187" s="2"/>
      <c r="B187" s="2"/>
      <c r="C187" s="749"/>
      <c r="D187" s="749"/>
      <c r="E187" s="2"/>
      <c r="F187" s="2"/>
      <c r="G187" s="2"/>
      <c r="H187" s="2"/>
      <c r="I187" s="2"/>
      <c r="J187" s="2"/>
      <c r="K187" s="2"/>
      <c r="L187" s="2"/>
      <c r="M187" s="2"/>
      <c r="N187" s="2"/>
      <c r="O187" s="2"/>
      <c r="P187" s="2"/>
      <c r="Q187" s="2"/>
      <c r="R187" s="2"/>
      <c r="S187" s="2"/>
      <c r="T187" s="2"/>
      <c r="U187" s="2"/>
      <c r="V187" s="2"/>
      <c r="W187" s="2"/>
      <c r="X187" s="2"/>
      <c r="Y187" s="2"/>
      <c r="Z187" s="2"/>
    </row>
    <row r="188" ht="15.75" customHeight="1">
      <c r="A188" s="2"/>
      <c r="B188" s="2"/>
      <c r="C188" s="749"/>
      <c r="D188" s="749"/>
      <c r="E188" s="2"/>
      <c r="F188" s="2"/>
      <c r="G188" s="2"/>
      <c r="H188" s="2"/>
      <c r="I188" s="2"/>
      <c r="J188" s="2"/>
      <c r="K188" s="2"/>
      <c r="L188" s="2"/>
      <c r="M188" s="2"/>
      <c r="N188" s="2"/>
      <c r="O188" s="2"/>
      <c r="P188" s="2"/>
      <c r="Q188" s="2"/>
      <c r="R188" s="2"/>
      <c r="S188" s="2"/>
      <c r="T188" s="2"/>
      <c r="U188" s="2"/>
      <c r="V188" s="2"/>
      <c r="W188" s="2"/>
      <c r="X188" s="2"/>
      <c r="Y188" s="2"/>
      <c r="Z188" s="2"/>
    </row>
    <row r="189" ht="15.75" customHeight="1">
      <c r="A189" s="2"/>
      <c r="B189" s="2"/>
      <c r="C189" s="749"/>
      <c r="D189" s="749"/>
      <c r="E189" s="2"/>
      <c r="F189" s="2"/>
      <c r="G189" s="2"/>
      <c r="H189" s="2"/>
      <c r="I189" s="2"/>
      <c r="J189" s="2"/>
      <c r="K189" s="2"/>
      <c r="L189" s="2"/>
      <c r="M189" s="2"/>
      <c r="N189" s="2"/>
      <c r="O189" s="2"/>
      <c r="P189" s="2"/>
      <c r="Q189" s="2"/>
      <c r="R189" s="2"/>
      <c r="S189" s="2"/>
      <c r="T189" s="2"/>
      <c r="U189" s="2"/>
      <c r="V189" s="2"/>
      <c r="W189" s="2"/>
      <c r="X189" s="2"/>
      <c r="Y189" s="2"/>
      <c r="Z189" s="2"/>
    </row>
    <row r="190" ht="15.75" customHeight="1">
      <c r="A190" s="2"/>
      <c r="B190" s="2"/>
      <c r="C190" s="749"/>
      <c r="D190" s="749"/>
      <c r="E190" s="2"/>
      <c r="F190" s="2"/>
      <c r="G190" s="2"/>
      <c r="H190" s="2"/>
      <c r="I190" s="2"/>
      <c r="J190" s="2"/>
      <c r="K190" s="2"/>
      <c r="L190" s="2"/>
      <c r="M190" s="2"/>
      <c r="N190" s="2"/>
      <c r="O190" s="2"/>
      <c r="P190" s="2"/>
      <c r="Q190" s="2"/>
      <c r="R190" s="2"/>
      <c r="S190" s="2"/>
      <c r="T190" s="2"/>
      <c r="U190" s="2"/>
      <c r="V190" s="2"/>
      <c r="W190" s="2"/>
      <c r="X190" s="2"/>
      <c r="Y190" s="2"/>
      <c r="Z190" s="2"/>
    </row>
    <row r="191" ht="15.75" customHeight="1">
      <c r="A191" s="2"/>
      <c r="B191" s="2"/>
      <c r="C191" s="749"/>
      <c r="D191" s="749"/>
      <c r="E191" s="2"/>
      <c r="F191" s="2"/>
      <c r="G191" s="2"/>
      <c r="H191" s="2"/>
      <c r="I191" s="2"/>
      <c r="J191" s="2"/>
      <c r="K191" s="2"/>
      <c r="L191" s="2"/>
      <c r="M191" s="2"/>
      <c r="N191" s="2"/>
      <c r="O191" s="2"/>
      <c r="P191" s="2"/>
      <c r="Q191" s="2"/>
      <c r="R191" s="2"/>
      <c r="S191" s="2"/>
      <c r="T191" s="2"/>
      <c r="U191" s="2"/>
      <c r="V191" s="2"/>
      <c r="W191" s="2"/>
      <c r="X191" s="2"/>
      <c r="Y191" s="2"/>
      <c r="Z191" s="2"/>
    </row>
    <row r="192" ht="15.75" customHeight="1">
      <c r="A192" s="2"/>
      <c r="B192" s="2"/>
      <c r="C192" s="749"/>
      <c r="D192" s="749"/>
      <c r="E192" s="2"/>
      <c r="F192" s="2"/>
      <c r="G192" s="2"/>
      <c r="H192" s="2"/>
      <c r="I192" s="2"/>
      <c r="J192" s="2"/>
      <c r="K192" s="2"/>
      <c r="L192" s="2"/>
      <c r="M192" s="2"/>
      <c r="N192" s="2"/>
      <c r="O192" s="2"/>
      <c r="P192" s="2"/>
      <c r="Q192" s="2"/>
      <c r="R192" s="2"/>
      <c r="S192" s="2"/>
      <c r="T192" s="2"/>
      <c r="U192" s="2"/>
      <c r="V192" s="2"/>
      <c r="W192" s="2"/>
      <c r="X192" s="2"/>
      <c r="Y192" s="2"/>
      <c r="Z192" s="2"/>
    </row>
    <row r="193" ht="15.75" customHeight="1">
      <c r="A193" s="2"/>
      <c r="B193" s="2"/>
      <c r="C193" s="749"/>
      <c r="D193" s="749"/>
      <c r="E193" s="2"/>
      <c r="F193" s="2"/>
      <c r="G193" s="2"/>
      <c r="H193" s="2"/>
      <c r="I193" s="2"/>
      <c r="J193" s="2"/>
      <c r="K193" s="2"/>
      <c r="L193" s="2"/>
      <c r="M193" s="2"/>
      <c r="N193" s="2"/>
      <c r="O193" s="2"/>
      <c r="P193" s="2"/>
      <c r="Q193" s="2"/>
      <c r="R193" s="2"/>
      <c r="S193" s="2"/>
      <c r="T193" s="2"/>
      <c r="U193" s="2"/>
      <c r="V193" s="2"/>
      <c r="W193" s="2"/>
      <c r="X193" s="2"/>
      <c r="Y193" s="2"/>
      <c r="Z193" s="2"/>
    </row>
    <row r="194" ht="15.75" customHeight="1">
      <c r="A194" s="2"/>
      <c r="B194" s="2"/>
      <c r="C194" s="749"/>
      <c r="D194" s="749"/>
      <c r="E194" s="2"/>
      <c r="F194" s="2"/>
      <c r="G194" s="2"/>
      <c r="H194" s="2"/>
      <c r="I194" s="2"/>
      <c r="J194" s="2"/>
      <c r="K194" s="2"/>
      <c r="L194" s="2"/>
      <c r="M194" s="2"/>
      <c r="N194" s="2"/>
      <c r="O194" s="2"/>
      <c r="P194" s="2"/>
      <c r="Q194" s="2"/>
      <c r="R194" s="2"/>
      <c r="S194" s="2"/>
      <c r="T194" s="2"/>
      <c r="U194" s="2"/>
      <c r="V194" s="2"/>
      <c r="W194" s="2"/>
      <c r="X194" s="2"/>
      <c r="Y194" s="2"/>
      <c r="Z194" s="2"/>
    </row>
    <row r="195" ht="15.75" customHeight="1">
      <c r="A195" s="2"/>
      <c r="B195" s="2"/>
      <c r="C195" s="749"/>
      <c r="D195" s="749"/>
      <c r="E195" s="2"/>
      <c r="F195" s="2"/>
      <c r="G195" s="2"/>
      <c r="H195" s="2"/>
      <c r="I195" s="2"/>
      <c r="J195" s="2"/>
      <c r="K195" s="2"/>
      <c r="L195" s="2"/>
      <c r="M195" s="2"/>
      <c r="N195" s="2"/>
      <c r="O195" s="2"/>
      <c r="P195" s="2"/>
      <c r="Q195" s="2"/>
      <c r="R195" s="2"/>
      <c r="S195" s="2"/>
      <c r="T195" s="2"/>
      <c r="U195" s="2"/>
      <c r="V195" s="2"/>
      <c r="W195" s="2"/>
      <c r="X195" s="2"/>
      <c r="Y195" s="2"/>
      <c r="Z195" s="2"/>
    </row>
    <row r="196" ht="15.75" customHeight="1">
      <c r="A196" s="2"/>
      <c r="B196" s="2"/>
      <c r="C196" s="749"/>
      <c r="D196" s="749"/>
      <c r="E196" s="2"/>
      <c r="F196" s="2"/>
      <c r="G196" s="2"/>
      <c r="H196" s="2"/>
      <c r="I196" s="2"/>
      <c r="J196" s="2"/>
      <c r="K196" s="2"/>
      <c r="L196" s="2"/>
      <c r="M196" s="2"/>
      <c r="N196" s="2"/>
      <c r="O196" s="2"/>
      <c r="P196" s="2"/>
      <c r="Q196" s="2"/>
      <c r="R196" s="2"/>
      <c r="S196" s="2"/>
      <c r="T196" s="2"/>
      <c r="U196" s="2"/>
      <c r="V196" s="2"/>
      <c r="W196" s="2"/>
      <c r="X196" s="2"/>
      <c r="Y196" s="2"/>
      <c r="Z196" s="2"/>
    </row>
    <row r="197" ht="15.75" customHeight="1">
      <c r="A197" s="2"/>
      <c r="B197" s="2"/>
      <c r="C197" s="749"/>
      <c r="D197" s="749"/>
      <c r="E197" s="2"/>
      <c r="F197" s="2"/>
      <c r="G197" s="2"/>
      <c r="H197" s="2"/>
      <c r="I197" s="2"/>
      <c r="J197" s="2"/>
      <c r="K197" s="2"/>
      <c r="L197" s="2"/>
      <c r="M197" s="2"/>
      <c r="N197" s="2"/>
      <c r="O197" s="2"/>
      <c r="P197" s="2"/>
      <c r="Q197" s="2"/>
      <c r="R197" s="2"/>
      <c r="S197" s="2"/>
      <c r="T197" s="2"/>
      <c r="U197" s="2"/>
      <c r="V197" s="2"/>
      <c r="W197" s="2"/>
      <c r="X197" s="2"/>
      <c r="Y197" s="2"/>
      <c r="Z197" s="2"/>
    </row>
    <row r="198" ht="15.75" customHeight="1">
      <c r="A198" s="2"/>
      <c r="B198" s="2"/>
      <c r="C198" s="749"/>
      <c r="D198" s="749"/>
      <c r="E198" s="2"/>
      <c r="F198" s="2"/>
      <c r="G198" s="2"/>
      <c r="H198" s="2"/>
      <c r="I198" s="2"/>
      <c r="J198" s="2"/>
      <c r="K198" s="2"/>
      <c r="L198" s="2"/>
      <c r="M198" s="2"/>
      <c r="N198" s="2"/>
      <c r="O198" s="2"/>
      <c r="P198" s="2"/>
      <c r="Q198" s="2"/>
      <c r="R198" s="2"/>
      <c r="S198" s="2"/>
      <c r="T198" s="2"/>
      <c r="U198" s="2"/>
      <c r="V198" s="2"/>
      <c r="W198" s="2"/>
      <c r="X198" s="2"/>
      <c r="Y198" s="2"/>
      <c r="Z198" s="2"/>
    </row>
    <row r="199" ht="15.75" customHeight="1">
      <c r="A199" s="2"/>
      <c r="B199" s="2"/>
      <c r="C199" s="749"/>
      <c r="D199" s="749"/>
      <c r="E199" s="2"/>
      <c r="F199" s="2"/>
      <c r="G199" s="2"/>
      <c r="H199" s="2"/>
      <c r="I199" s="2"/>
      <c r="J199" s="2"/>
      <c r="K199" s="2"/>
      <c r="L199" s="2"/>
      <c r="M199" s="2"/>
      <c r="N199" s="2"/>
      <c r="O199" s="2"/>
      <c r="P199" s="2"/>
      <c r="Q199" s="2"/>
      <c r="R199" s="2"/>
      <c r="S199" s="2"/>
      <c r="T199" s="2"/>
      <c r="U199" s="2"/>
      <c r="V199" s="2"/>
      <c r="W199" s="2"/>
      <c r="X199" s="2"/>
      <c r="Y199" s="2"/>
      <c r="Z199" s="2"/>
    </row>
    <row r="200" ht="15.75" customHeight="1">
      <c r="A200" s="2"/>
      <c r="B200" s="2"/>
      <c r="C200" s="749"/>
      <c r="D200" s="749"/>
      <c r="E200" s="2"/>
      <c r="F200" s="2"/>
      <c r="G200" s="2"/>
      <c r="H200" s="2"/>
      <c r="I200" s="2"/>
      <c r="J200" s="2"/>
      <c r="K200" s="2"/>
      <c r="L200" s="2"/>
      <c r="M200" s="2"/>
      <c r="N200" s="2"/>
      <c r="O200" s="2"/>
      <c r="P200" s="2"/>
      <c r="Q200" s="2"/>
      <c r="R200" s="2"/>
      <c r="S200" s="2"/>
      <c r="T200" s="2"/>
      <c r="U200" s="2"/>
      <c r="V200" s="2"/>
      <c r="W200" s="2"/>
      <c r="X200" s="2"/>
      <c r="Y200" s="2"/>
      <c r="Z200" s="2"/>
    </row>
    <row r="201" ht="15.75" customHeight="1">
      <c r="A201" s="2"/>
      <c r="B201" s="2"/>
      <c r="C201" s="749"/>
      <c r="D201" s="749"/>
      <c r="E201" s="2"/>
      <c r="F201" s="2"/>
      <c r="G201" s="2"/>
      <c r="H201" s="2"/>
      <c r="I201" s="2"/>
      <c r="J201" s="2"/>
      <c r="K201" s="2"/>
      <c r="L201" s="2"/>
      <c r="M201" s="2"/>
      <c r="N201" s="2"/>
      <c r="O201" s="2"/>
      <c r="P201" s="2"/>
      <c r="Q201" s="2"/>
      <c r="R201" s="2"/>
      <c r="S201" s="2"/>
      <c r="T201" s="2"/>
      <c r="U201" s="2"/>
      <c r="V201" s="2"/>
      <c r="W201" s="2"/>
      <c r="X201" s="2"/>
      <c r="Y201" s="2"/>
      <c r="Z201" s="2"/>
    </row>
    <row r="202" ht="15.75" customHeight="1">
      <c r="A202" s="2"/>
      <c r="B202" s="2"/>
      <c r="C202" s="749"/>
      <c r="D202" s="749"/>
      <c r="E202" s="2"/>
      <c r="F202" s="2"/>
      <c r="G202" s="2"/>
      <c r="H202" s="2"/>
      <c r="I202" s="2"/>
      <c r="J202" s="2"/>
      <c r="K202" s="2"/>
      <c r="L202" s="2"/>
      <c r="M202" s="2"/>
      <c r="N202" s="2"/>
      <c r="O202" s="2"/>
      <c r="P202" s="2"/>
      <c r="Q202" s="2"/>
      <c r="R202" s="2"/>
      <c r="S202" s="2"/>
      <c r="T202" s="2"/>
      <c r="U202" s="2"/>
      <c r="V202" s="2"/>
      <c r="W202" s="2"/>
      <c r="X202" s="2"/>
      <c r="Y202" s="2"/>
      <c r="Z202" s="2"/>
    </row>
    <row r="203" ht="15.75" customHeight="1">
      <c r="A203" s="2"/>
      <c r="B203" s="2"/>
      <c r="C203" s="749"/>
      <c r="D203" s="749"/>
      <c r="E203" s="2"/>
      <c r="F203" s="2"/>
      <c r="G203" s="2"/>
      <c r="H203" s="2"/>
      <c r="I203" s="2"/>
      <c r="J203" s="2"/>
      <c r="K203" s="2"/>
      <c r="L203" s="2"/>
      <c r="M203" s="2"/>
      <c r="N203" s="2"/>
      <c r="O203" s="2"/>
      <c r="P203" s="2"/>
      <c r="Q203" s="2"/>
      <c r="R203" s="2"/>
      <c r="S203" s="2"/>
      <c r="T203" s="2"/>
      <c r="U203" s="2"/>
      <c r="V203" s="2"/>
      <c r="W203" s="2"/>
      <c r="X203" s="2"/>
      <c r="Y203" s="2"/>
      <c r="Z203" s="2"/>
    </row>
    <row r="204" ht="15.75" customHeight="1">
      <c r="A204" s="2"/>
      <c r="B204" s="2"/>
      <c r="C204" s="749"/>
      <c r="D204" s="749"/>
      <c r="E204" s="2"/>
      <c r="F204" s="2"/>
      <c r="G204" s="2"/>
      <c r="H204" s="2"/>
      <c r="I204" s="2"/>
      <c r="J204" s="2"/>
      <c r="K204" s="2"/>
      <c r="L204" s="2"/>
      <c r="M204" s="2"/>
      <c r="N204" s="2"/>
      <c r="O204" s="2"/>
      <c r="P204" s="2"/>
      <c r="Q204" s="2"/>
      <c r="R204" s="2"/>
      <c r="S204" s="2"/>
      <c r="T204" s="2"/>
      <c r="U204" s="2"/>
      <c r="V204" s="2"/>
      <c r="W204" s="2"/>
      <c r="X204" s="2"/>
      <c r="Y204" s="2"/>
      <c r="Z204" s="2"/>
    </row>
    <row r="205" ht="15.75" customHeight="1">
      <c r="A205" s="2"/>
      <c r="B205" s="2"/>
      <c r="C205" s="749"/>
      <c r="D205" s="749"/>
      <c r="E205" s="2"/>
      <c r="F205" s="2"/>
      <c r="G205" s="2"/>
      <c r="H205" s="2"/>
      <c r="I205" s="2"/>
      <c r="J205" s="2"/>
      <c r="K205" s="2"/>
      <c r="L205" s="2"/>
      <c r="M205" s="2"/>
      <c r="N205" s="2"/>
      <c r="O205" s="2"/>
      <c r="P205" s="2"/>
      <c r="Q205" s="2"/>
      <c r="R205" s="2"/>
      <c r="S205" s="2"/>
      <c r="T205" s="2"/>
      <c r="U205" s="2"/>
      <c r="V205" s="2"/>
      <c r="W205" s="2"/>
      <c r="X205" s="2"/>
      <c r="Y205" s="2"/>
      <c r="Z205" s="2"/>
    </row>
    <row r="206" ht="15.75" customHeight="1">
      <c r="A206" s="2"/>
      <c r="B206" s="2"/>
      <c r="C206" s="749"/>
      <c r="D206" s="749"/>
      <c r="E206" s="2"/>
      <c r="F206" s="2"/>
      <c r="G206" s="2"/>
      <c r="H206" s="2"/>
      <c r="I206" s="2"/>
      <c r="J206" s="2"/>
      <c r="K206" s="2"/>
      <c r="L206" s="2"/>
      <c r="M206" s="2"/>
      <c r="N206" s="2"/>
      <c r="O206" s="2"/>
      <c r="P206" s="2"/>
      <c r="Q206" s="2"/>
      <c r="R206" s="2"/>
      <c r="S206" s="2"/>
      <c r="T206" s="2"/>
      <c r="U206" s="2"/>
      <c r="V206" s="2"/>
      <c r="W206" s="2"/>
      <c r="X206" s="2"/>
      <c r="Y206" s="2"/>
      <c r="Z206" s="2"/>
    </row>
    <row r="207" ht="15.75" customHeight="1">
      <c r="A207" s="2"/>
      <c r="B207" s="2"/>
      <c r="C207" s="749"/>
      <c r="D207" s="749"/>
      <c r="E207" s="2"/>
      <c r="F207" s="2"/>
      <c r="G207" s="2"/>
      <c r="H207" s="2"/>
      <c r="I207" s="2"/>
      <c r="J207" s="2"/>
      <c r="K207" s="2"/>
      <c r="L207" s="2"/>
      <c r="M207" s="2"/>
      <c r="N207" s="2"/>
      <c r="O207" s="2"/>
      <c r="P207" s="2"/>
      <c r="Q207" s="2"/>
      <c r="R207" s="2"/>
      <c r="S207" s="2"/>
      <c r="T207" s="2"/>
      <c r="U207" s="2"/>
      <c r="V207" s="2"/>
      <c r="W207" s="2"/>
      <c r="X207" s="2"/>
      <c r="Y207" s="2"/>
      <c r="Z207" s="2"/>
    </row>
    <row r="208" ht="15.75" customHeight="1">
      <c r="A208" s="2"/>
      <c r="B208" s="2"/>
      <c r="C208" s="749"/>
      <c r="D208" s="749"/>
      <c r="E208" s="2"/>
      <c r="F208" s="2"/>
      <c r="G208" s="2"/>
      <c r="H208" s="2"/>
      <c r="I208" s="2"/>
      <c r="J208" s="2"/>
      <c r="K208" s="2"/>
      <c r="L208" s="2"/>
      <c r="M208" s="2"/>
      <c r="N208" s="2"/>
      <c r="O208" s="2"/>
      <c r="P208" s="2"/>
      <c r="Q208" s="2"/>
      <c r="R208" s="2"/>
      <c r="S208" s="2"/>
      <c r="T208" s="2"/>
      <c r="U208" s="2"/>
      <c r="V208" s="2"/>
      <c r="W208" s="2"/>
      <c r="X208" s="2"/>
      <c r="Y208" s="2"/>
      <c r="Z208" s="2"/>
    </row>
    <row r="209" ht="15.75" customHeight="1">
      <c r="A209" s="2"/>
      <c r="B209" s="2"/>
      <c r="C209" s="749"/>
      <c r="D209" s="749"/>
      <c r="E209" s="2"/>
      <c r="F209" s="2"/>
      <c r="G209" s="2"/>
      <c r="H209" s="2"/>
      <c r="I209" s="2"/>
      <c r="J209" s="2"/>
      <c r="K209" s="2"/>
      <c r="L209" s="2"/>
      <c r="M209" s="2"/>
      <c r="N209" s="2"/>
      <c r="O209" s="2"/>
      <c r="P209" s="2"/>
      <c r="Q209" s="2"/>
      <c r="R209" s="2"/>
      <c r="S209" s="2"/>
      <c r="T209" s="2"/>
      <c r="U209" s="2"/>
      <c r="V209" s="2"/>
      <c r="W209" s="2"/>
      <c r="X209" s="2"/>
      <c r="Y209" s="2"/>
      <c r="Z209" s="2"/>
    </row>
    <row r="210" ht="15.75" customHeight="1">
      <c r="A210" s="2"/>
      <c r="B210" s="2"/>
      <c r="C210" s="749"/>
      <c r="D210" s="749"/>
      <c r="E210" s="2"/>
      <c r="F210" s="2"/>
      <c r="G210" s="2"/>
      <c r="H210" s="2"/>
      <c r="I210" s="2"/>
      <c r="J210" s="2"/>
      <c r="K210" s="2"/>
      <c r="L210" s="2"/>
      <c r="M210" s="2"/>
      <c r="N210" s="2"/>
      <c r="O210" s="2"/>
      <c r="P210" s="2"/>
      <c r="Q210" s="2"/>
      <c r="R210" s="2"/>
      <c r="S210" s="2"/>
      <c r="T210" s="2"/>
      <c r="U210" s="2"/>
      <c r="V210" s="2"/>
      <c r="W210" s="2"/>
      <c r="X210" s="2"/>
      <c r="Y210" s="2"/>
      <c r="Z210" s="2"/>
    </row>
    <row r="211" ht="15.75" customHeight="1">
      <c r="A211" s="2"/>
      <c r="B211" s="2"/>
      <c r="C211" s="749"/>
      <c r="D211" s="749"/>
      <c r="E211" s="2"/>
      <c r="F211" s="2"/>
      <c r="G211" s="2"/>
      <c r="H211" s="2"/>
      <c r="I211" s="2"/>
      <c r="J211" s="2"/>
      <c r="K211" s="2"/>
      <c r="L211" s="2"/>
      <c r="M211" s="2"/>
      <c r="N211" s="2"/>
      <c r="O211" s="2"/>
      <c r="P211" s="2"/>
      <c r="Q211" s="2"/>
      <c r="R211" s="2"/>
      <c r="S211" s="2"/>
      <c r="T211" s="2"/>
      <c r="U211" s="2"/>
      <c r="V211" s="2"/>
      <c r="W211" s="2"/>
      <c r="X211" s="2"/>
      <c r="Y211" s="2"/>
      <c r="Z211" s="2"/>
    </row>
    <row r="212" ht="15.75" customHeight="1">
      <c r="A212" s="2"/>
      <c r="B212" s="2"/>
      <c r="C212" s="749"/>
      <c r="D212" s="749"/>
      <c r="E212" s="2"/>
      <c r="F212" s="2"/>
      <c r="G212" s="2"/>
      <c r="H212" s="2"/>
      <c r="I212" s="2"/>
      <c r="J212" s="2"/>
      <c r="K212" s="2"/>
      <c r="L212" s="2"/>
      <c r="M212" s="2"/>
      <c r="N212" s="2"/>
      <c r="O212" s="2"/>
      <c r="P212" s="2"/>
      <c r="Q212" s="2"/>
      <c r="R212" s="2"/>
      <c r="S212" s="2"/>
      <c r="T212" s="2"/>
      <c r="U212" s="2"/>
      <c r="V212" s="2"/>
      <c r="W212" s="2"/>
      <c r="X212" s="2"/>
      <c r="Y212" s="2"/>
      <c r="Z212" s="2"/>
    </row>
    <row r="213" ht="15.75" customHeight="1">
      <c r="A213" s="2"/>
      <c r="B213" s="2"/>
      <c r="C213" s="749"/>
      <c r="D213" s="749"/>
      <c r="E213" s="2"/>
      <c r="F213" s="2"/>
      <c r="G213" s="2"/>
      <c r="H213" s="2"/>
      <c r="I213" s="2"/>
      <c r="J213" s="2"/>
      <c r="K213" s="2"/>
      <c r="L213" s="2"/>
      <c r="M213" s="2"/>
      <c r="N213" s="2"/>
      <c r="O213" s="2"/>
      <c r="P213" s="2"/>
      <c r="Q213" s="2"/>
      <c r="R213" s="2"/>
      <c r="S213" s="2"/>
      <c r="T213" s="2"/>
      <c r="U213" s="2"/>
      <c r="V213" s="2"/>
      <c r="W213" s="2"/>
      <c r="X213" s="2"/>
      <c r="Y213" s="2"/>
      <c r="Z213" s="2"/>
    </row>
    <row r="214" ht="15.75" customHeight="1">
      <c r="A214" s="2"/>
      <c r="B214" s="2"/>
      <c r="C214" s="749"/>
      <c r="D214" s="749"/>
      <c r="E214" s="2"/>
      <c r="F214" s="2"/>
      <c r="G214" s="2"/>
      <c r="H214" s="2"/>
      <c r="I214" s="2"/>
      <c r="J214" s="2"/>
      <c r="K214" s="2"/>
      <c r="L214" s="2"/>
      <c r="M214" s="2"/>
      <c r="N214" s="2"/>
      <c r="O214" s="2"/>
      <c r="P214" s="2"/>
      <c r="Q214" s="2"/>
      <c r="R214" s="2"/>
      <c r="S214" s="2"/>
      <c r="T214" s="2"/>
      <c r="U214" s="2"/>
      <c r="V214" s="2"/>
      <c r="W214" s="2"/>
      <c r="X214" s="2"/>
      <c r="Y214" s="2"/>
      <c r="Z214" s="2"/>
    </row>
    <row r="215" ht="15.75" customHeight="1">
      <c r="A215" s="2"/>
      <c r="B215" s="2"/>
      <c r="C215" s="749"/>
      <c r="D215" s="749"/>
      <c r="E215" s="2"/>
      <c r="F215" s="2"/>
      <c r="G215" s="2"/>
      <c r="H215" s="2"/>
      <c r="I215" s="2"/>
      <c r="J215" s="2"/>
      <c r="K215" s="2"/>
      <c r="L215" s="2"/>
      <c r="M215" s="2"/>
      <c r="N215" s="2"/>
      <c r="O215" s="2"/>
      <c r="P215" s="2"/>
      <c r="Q215" s="2"/>
      <c r="R215" s="2"/>
      <c r="S215" s="2"/>
      <c r="T215" s="2"/>
      <c r="U215" s="2"/>
      <c r="V215" s="2"/>
      <c r="W215" s="2"/>
      <c r="X215" s="2"/>
      <c r="Y215" s="2"/>
      <c r="Z215" s="2"/>
    </row>
    <row r="216" ht="15.75" customHeight="1">
      <c r="A216" s="2"/>
      <c r="B216" s="2"/>
      <c r="C216" s="749"/>
      <c r="D216" s="749"/>
      <c r="E216" s="2"/>
      <c r="F216" s="2"/>
      <c r="G216" s="2"/>
      <c r="H216" s="2"/>
      <c r="I216" s="2"/>
      <c r="J216" s="2"/>
      <c r="K216" s="2"/>
      <c r="L216" s="2"/>
      <c r="M216" s="2"/>
      <c r="N216" s="2"/>
      <c r="O216" s="2"/>
      <c r="P216" s="2"/>
      <c r="Q216" s="2"/>
      <c r="R216" s="2"/>
      <c r="S216" s="2"/>
      <c r="T216" s="2"/>
      <c r="U216" s="2"/>
      <c r="V216" s="2"/>
      <c r="W216" s="2"/>
      <c r="X216" s="2"/>
      <c r="Y216" s="2"/>
      <c r="Z216" s="2"/>
    </row>
    <row r="217" ht="15.75" customHeight="1">
      <c r="A217" s="2"/>
      <c r="B217" s="2"/>
      <c r="C217" s="749"/>
      <c r="D217" s="749"/>
      <c r="E217" s="2"/>
      <c r="F217" s="2"/>
      <c r="G217" s="2"/>
      <c r="H217" s="2"/>
      <c r="I217" s="2"/>
      <c r="J217" s="2"/>
      <c r="K217" s="2"/>
      <c r="L217" s="2"/>
      <c r="M217" s="2"/>
      <c r="N217" s="2"/>
      <c r="O217" s="2"/>
      <c r="P217" s="2"/>
      <c r="Q217" s="2"/>
      <c r="R217" s="2"/>
      <c r="S217" s="2"/>
      <c r="T217" s="2"/>
      <c r="U217" s="2"/>
      <c r="V217" s="2"/>
      <c r="W217" s="2"/>
      <c r="X217" s="2"/>
      <c r="Y217" s="2"/>
      <c r="Z217" s="2"/>
    </row>
    <row r="218" ht="15.75" customHeight="1">
      <c r="A218" s="2"/>
      <c r="B218" s="2"/>
      <c r="C218" s="749"/>
      <c r="D218" s="749"/>
      <c r="E218" s="2"/>
      <c r="F218" s="2"/>
      <c r="G218" s="2"/>
      <c r="H218" s="2"/>
      <c r="I218" s="2"/>
      <c r="J218" s="2"/>
      <c r="K218" s="2"/>
      <c r="L218" s="2"/>
      <c r="M218" s="2"/>
      <c r="N218" s="2"/>
      <c r="O218" s="2"/>
      <c r="P218" s="2"/>
      <c r="Q218" s="2"/>
      <c r="R218" s="2"/>
      <c r="S218" s="2"/>
      <c r="T218" s="2"/>
      <c r="U218" s="2"/>
      <c r="V218" s="2"/>
      <c r="W218" s="2"/>
      <c r="X218" s="2"/>
      <c r="Y218" s="2"/>
      <c r="Z218" s="2"/>
    </row>
    <row r="219" ht="15.75" customHeight="1">
      <c r="A219" s="2"/>
      <c r="B219" s="2"/>
      <c r="C219" s="749"/>
      <c r="D219" s="749"/>
      <c r="E219" s="2"/>
      <c r="F219" s="2"/>
      <c r="G219" s="2"/>
      <c r="H219" s="2"/>
      <c r="I219" s="2"/>
      <c r="J219" s="2"/>
      <c r="K219" s="2"/>
      <c r="L219" s="2"/>
      <c r="M219" s="2"/>
      <c r="N219" s="2"/>
      <c r="O219" s="2"/>
      <c r="P219" s="2"/>
      <c r="Q219" s="2"/>
      <c r="R219" s="2"/>
      <c r="S219" s="2"/>
      <c r="T219" s="2"/>
      <c r="U219" s="2"/>
      <c r="V219" s="2"/>
      <c r="W219" s="2"/>
      <c r="X219" s="2"/>
      <c r="Y219" s="2"/>
      <c r="Z219" s="2"/>
    </row>
    <row r="220" ht="15.75" customHeight="1">
      <c r="A220" s="2"/>
      <c r="B220" s="2"/>
      <c r="C220" s="749"/>
      <c r="D220" s="749"/>
      <c r="E220" s="2"/>
      <c r="F220" s="2"/>
      <c r="G220" s="2"/>
      <c r="H220" s="2"/>
      <c r="I220" s="2"/>
      <c r="J220" s="2"/>
      <c r="K220" s="2"/>
      <c r="L220" s="2"/>
      <c r="M220" s="2"/>
      <c r="N220" s="2"/>
      <c r="O220" s="2"/>
      <c r="P220" s="2"/>
      <c r="Q220" s="2"/>
      <c r="R220" s="2"/>
      <c r="S220" s="2"/>
      <c r="T220" s="2"/>
      <c r="U220" s="2"/>
      <c r="V220" s="2"/>
      <c r="W220" s="2"/>
      <c r="X220" s="2"/>
      <c r="Y220" s="2"/>
      <c r="Z220" s="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1:R1"/>
    <mergeCell ref="A2:R2"/>
    <mergeCell ref="A4:A5"/>
    <mergeCell ref="B4:B5"/>
    <mergeCell ref="C4:C5"/>
    <mergeCell ref="D4:D5"/>
    <mergeCell ref="E4:P4"/>
    <mergeCell ref="Q4:R4"/>
  </mergeCells>
  <printOptions/>
  <pageMargins bottom="0.75" footer="0.0" header="0.0" left="0.7" right="0.7" top="0.75"/>
  <pageSetup paperSize="9"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6" width="14.43"/>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2017-02-28T04:22:00Z</dcterms:created>
  <dc:creator>acer</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1033-10.2.0.7646</vt:lpwstr>
  </property>
  <property fmtid="{D5CDD505-2E9C-101B-9397-08002B2CF9AE}" pid="3" name="ICV">
    <vt:lpwstr>e47e12e4ba6f49a1bcea8563b70b95d6</vt:lpwstr>
  </property>
</Properties>
</file>